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 saison 23-24\A- ADMINISTRATION\A10 - REUNIONS\A102 - BUREAU\Bureau 1\Documents à partager\FINANCIER\"/>
    </mc:Choice>
  </mc:AlternateContent>
  <xr:revisionPtr revIDLastSave="0" documentId="8_{F2D67722-59BA-407E-8FEE-5452CC1CCAE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NDF LIGUE" sheetId="1" r:id="rId1"/>
  </sheets>
  <definedNames>
    <definedName name="_xlnm._FilterDatabase" localSheetId="0" hidden="1">'NDF LIGUE'!$Y$21:$Y$26</definedName>
    <definedName name="Formateur" localSheetId="0">'NDF LIGUE'!$Z$23:$Z$24</definedName>
    <definedName name="Officiel_Technique">'NDF LIGUE'!$Z$20:$Z$22</definedName>
    <definedName name="_xlnm.Print_Area" localSheetId="0">'NDF LIGUE'!$A$1:$P$49</definedName>
  </definedNames>
  <calcPr calcId="181029"/>
</workbook>
</file>

<file path=xl/calcChain.xml><?xml version="1.0" encoding="utf-8"?>
<calcChain xmlns="http://schemas.openxmlformats.org/spreadsheetml/2006/main">
  <c r="B18" i="1" l="1"/>
  <c r="R2" i="1" l="1"/>
  <c r="R4" i="1"/>
  <c r="L29" i="1" l="1"/>
  <c r="M29" i="1" s="1"/>
  <c r="L31" i="1"/>
  <c r="M31" i="1" s="1"/>
  <c r="L33" i="1"/>
  <c r="M33" i="1" s="1"/>
  <c r="L35" i="1"/>
  <c r="M35" i="1" s="1"/>
  <c r="L37" i="1"/>
  <c r="M37" i="1" s="1"/>
  <c r="A41" i="1"/>
  <c r="S14" i="1"/>
  <c r="X22" i="1"/>
  <c r="R41" i="1" l="1"/>
  <c r="Q3" i="1"/>
  <c r="M13" i="1"/>
  <c r="X21" i="1" l="1"/>
  <c r="L21" i="1" l="1"/>
  <c r="M21" i="1" s="1"/>
  <c r="L27" i="1"/>
  <c r="M27" i="1" s="1"/>
  <c r="L25" i="1"/>
  <c r="M25" i="1" s="1"/>
  <c r="L23" i="1"/>
  <c r="M23" i="1" s="1"/>
  <c r="R3" i="1"/>
  <c r="A17" i="1" l="1"/>
  <c r="W8" i="1" l="1"/>
  <c r="W9" i="1"/>
  <c r="W10" i="1"/>
  <c r="W11" i="1"/>
  <c r="W7" i="1"/>
  <c r="O16" i="1" l="1"/>
  <c r="H33" i="1" l="1"/>
  <c r="O33" i="1" s="1"/>
  <c r="H31" i="1"/>
  <c r="O31" i="1" s="1"/>
  <c r="H29" i="1"/>
  <c r="O29" i="1" s="1"/>
  <c r="H25" i="1"/>
  <c r="O25" i="1" s="1"/>
  <c r="H35" i="1"/>
  <c r="O35" i="1" s="1"/>
  <c r="H37" i="1"/>
  <c r="O37" i="1" s="1"/>
  <c r="H27" i="1"/>
  <c r="O27" i="1" s="1"/>
  <c r="H23" i="1"/>
  <c r="O23" i="1" s="1"/>
  <c r="H21" i="1"/>
  <c r="O21" i="1" s="1"/>
  <c r="F39" i="1" l="1"/>
  <c r="I39" i="1" l="1"/>
  <c r="J39" i="1"/>
  <c r="K39" i="1"/>
  <c r="M39" i="1"/>
  <c r="H39" i="1" l="1"/>
  <c r="O39" i="1"/>
</calcChain>
</file>

<file path=xl/sharedStrings.xml><?xml version="1.0" encoding="utf-8"?>
<sst xmlns="http://schemas.openxmlformats.org/spreadsheetml/2006/main" count="111" uniqueCount="86">
  <si>
    <t>Dates</t>
  </si>
  <si>
    <t>TOTAL</t>
  </si>
  <si>
    <t>Péage</t>
  </si>
  <si>
    <t>Parking</t>
  </si>
  <si>
    <t>Date</t>
  </si>
  <si>
    <t>Signature</t>
  </si>
  <si>
    <t>Fait à</t>
  </si>
  <si>
    <t>Autres</t>
  </si>
  <si>
    <t xml:space="preserve">Payé par : </t>
  </si>
  <si>
    <t>Nb km</t>
  </si>
  <si>
    <t>Remb. km</t>
  </si>
  <si>
    <t>Objet de la dépense (déplacement ou événement) + description</t>
  </si>
  <si>
    <t>Nom et Prénom :</t>
  </si>
  <si>
    <t>Période concernée :</t>
  </si>
  <si>
    <t>OUI</t>
  </si>
  <si>
    <t>NON</t>
  </si>
  <si>
    <t>Contrôle : NOM</t>
  </si>
  <si>
    <t>Barême Km</t>
  </si>
  <si>
    <t>&lt;= 3 CV</t>
  </si>
  <si>
    <t>4 CV</t>
  </si>
  <si>
    <t>5 CV</t>
  </si>
  <si>
    <t>6 CV</t>
  </si>
  <si>
    <t>=&gt; 7 CV</t>
  </si>
  <si>
    <t>Puiss. Fiscale</t>
  </si>
  <si>
    <t>&lt;= 3 CV ELEC</t>
  </si>
  <si>
    <t>4 CV ELEC</t>
  </si>
  <si>
    <t>5 CV ELEC</t>
  </si>
  <si>
    <t>6 CV ELEC</t>
  </si>
  <si>
    <t>=&gt; 7 CV ELEC</t>
  </si>
  <si>
    <t>Concernant les frais ci-dessous, je choisis l'option suivante :</t>
  </si>
  <si>
    <t>Adresse :</t>
  </si>
  <si>
    <t>Copie carte grise obligatoire</t>
  </si>
  <si>
    <t>Je suis :</t>
  </si>
  <si>
    <t>Elu</t>
  </si>
  <si>
    <t>Salarié</t>
  </si>
  <si>
    <t>Formateur</t>
  </si>
  <si>
    <t>Cadre ETR</t>
  </si>
  <si>
    <t>Parent accompagnateur</t>
  </si>
  <si>
    <t>Bénévole</t>
  </si>
  <si>
    <t>Membre d'une commission</t>
  </si>
  <si>
    <t>secretariat@badocc.org</t>
  </si>
  <si>
    <t>arbitrage@badocc.org</t>
  </si>
  <si>
    <t>formation@badocc.org</t>
  </si>
  <si>
    <t>jeunes@badocc.org</t>
  </si>
  <si>
    <t xml:space="preserve">                        FICHE INDIVIDUELLE DE NOTE DE FRAIS </t>
  </si>
  <si>
    <t>J'ai transporté :</t>
  </si>
  <si>
    <t>J'envoie cette note de frais à :</t>
  </si>
  <si>
    <t>Personne</t>
  </si>
  <si>
    <t>Personne(s)*</t>
  </si>
  <si>
    <t>Je certifie abandonner ces frais au profit de l'association dont je suis bénévole. Dans ce cas, je recevrai un reçu fiscal global de l'association en fin d'année</t>
  </si>
  <si>
    <t>Repas</t>
  </si>
  <si>
    <t>Hôtel</t>
  </si>
  <si>
    <t>Train</t>
  </si>
  <si>
    <t>Tram/Bus</t>
  </si>
  <si>
    <t>Indemnités</t>
  </si>
  <si>
    <t>hôtel</t>
  </si>
  <si>
    <t>Juge Arbitre</t>
  </si>
  <si>
    <t>Arbitre</t>
  </si>
  <si>
    <t>Pour rappel : vous devez conserver vos originaux papiers 10 ans à compter de la fin de l'année de la dépense pour pouvoir les présenter à l'administration des finances publiques dans le cadre d'un éventuel contrôle</t>
  </si>
  <si>
    <t>comptabilite@badocc.org</t>
  </si>
  <si>
    <t>Président comité</t>
  </si>
  <si>
    <t>Représentant Comité</t>
  </si>
  <si>
    <t>Invité</t>
  </si>
  <si>
    <t>roxane.venuti@badocc.org</t>
  </si>
  <si>
    <t>directeur.ligue@badocc.org</t>
  </si>
  <si>
    <t>Je certifie avoir engagé les frais ci-dessus dans le cadre de mon action de bénévole pour le compte de l'association "Ligue Occitanie de Badminton"</t>
  </si>
  <si>
    <t>J'ai réalisé cette dépense comme :</t>
  </si>
  <si>
    <t>Réservé Ligue</t>
  </si>
  <si>
    <t>Je certifie avoir engagé les frais ci-dessus dans le cadre de mon action de salarié/Officiel Technique au sein de l'association "Ligue Occitanie de Badminton"</t>
  </si>
  <si>
    <t>Somme si OT</t>
  </si>
  <si>
    <t>Membre Com CLOT</t>
  </si>
  <si>
    <t>Membre Com CORPO</t>
  </si>
  <si>
    <t>Membre Com PARABAD</t>
  </si>
  <si>
    <t>* nom des personnes transportées</t>
  </si>
  <si>
    <t>-</t>
  </si>
  <si>
    <t>Je désire être remboursé de ces frais (obligatoire si salarié, OT ou formateur) : Si c'est un premier remboursement, je n'oublie pas de joindre mon RIB</t>
  </si>
  <si>
    <t xml:space="preserve">                                    Association Ligue Occitanie de Badminton</t>
  </si>
  <si>
    <t>Pour être traitée, tous les originaux numérisés des justificatifs des dépenses doivent être joints (et lisibles) à cette demande.</t>
  </si>
  <si>
    <t>Si je suis OT, je ne peux pas abandonner mes indemnités, mais je peux abandonner mes frais km et autres. Dans ce cas, je fais une seconde fiche de frais</t>
  </si>
  <si>
    <t>Membre Com INTERCLUB</t>
  </si>
  <si>
    <t>Membre Com JEUNES</t>
  </si>
  <si>
    <t>Membre Com COMPETITION</t>
  </si>
  <si>
    <t>Membre Com SPORT SANTE</t>
  </si>
  <si>
    <t>Membre Com DD</t>
  </si>
  <si>
    <t>Membre autres Com</t>
  </si>
  <si>
    <t>Officiel_Technique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</si>
</sst>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\ &quot;€&quot;"/>
    <numFmt numFmtId="165" formatCode="dd/mm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18"/>
      <name val="Calibri"/>
      <family val="2"/>
      <scheme val="minor"/>
    </font>
    <font>
      <b/>
      <sz val="9"/>
      <color theme="0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sz val="12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color rgb="FFEEDAE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EDA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EAF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0" xfId="0" applyFont="1" applyBorder="1"/>
    <xf numFmtId="0" fontId="4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7" xfId="0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/>
    </xf>
    <xf numFmtId="164" fontId="4" fillId="0" borderId="15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4" borderId="3" xfId="0" quotePrefix="1" applyFont="1" applyFill="1" applyBorder="1" applyAlignment="1">
      <alignment horizontal="right"/>
    </xf>
    <xf numFmtId="0" fontId="11" fillId="3" borderId="3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1" fillId="0" borderId="0" xfId="0" applyFont="1" applyAlignment="1">
      <alignment horizontal="center"/>
    </xf>
    <xf numFmtId="0" fontId="12" fillId="0" borderId="0" xfId="2" applyProtection="1"/>
    <xf numFmtId="0" fontId="12" fillId="0" borderId="0" xfId="2" applyFill="1" applyBorder="1" applyProtection="1"/>
    <xf numFmtId="0" fontId="12" fillId="0" borderId="0" xfId="2" applyFill="1" applyBorder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/>
    </xf>
    <xf numFmtId="0" fontId="13" fillId="5" borderId="0" xfId="0" quotePrefix="1" applyFont="1" applyFill="1" applyAlignment="1">
      <alignment vertical="top" wrapText="1"/>
    </xf>
    <xf numFmtId="0" fontId="1" fillId="6" borderId="10" xfId="0" applyFont="1" applyFill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1" fillId="7" borderId="7" xfId="0" applyFont="1" applyFill="1" applyBorder="1"/>
    <xf numFmtId="0" fontId="0" fillId="7" borderId="0" xfId="0" applyFill="1"/>
    <xf numFmtId="0" fontId="0" fillId="7" borderId="4" xfId="0" applyFill="1" applyBorder="1"/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9" xfId="0" applyBorder="1"/>
    <xf numFmtId="0" fontId="4" fillId="0" borderId="8" xfId="0" applyFont="1" applyBorder="1" applyAlignment="1">
      <alignment vertical="center" wrapText="1"/>
    </xf>
    <xf numFmtId="0" fontId="4" fillId="6" borderId="7" xfId="0" applyFont="1" applyFill="1" applyBorder="1" applyAlignment="1">
      <alignment vertical="top"/>
    </xf>
    <xf numFmtId="0" fontId="0" fillId="6" borderId="0" xfId="0" applyFill="1" applyAlignment="1">
      <alignment vertical="top"/>
    </xf>
    <xf numFmtId="0" fontId="0" fillId="6" borderId="4" xfId="0" applyFill="1" applyBorder="1" applyAlignment="1">
      <alignment vertical="top"/>
    </xf>
    <xf numFmtId="0" fontId="0" fillId="7" borderId="7" xfId="0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8" xfId="0" applyFont="1" applyBorder="1"/>
    <xf numFmtId="0" fontId="9" fillId="5" borderId="0" xfId="0" quotePrefix="1" applyFont="1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0" fillId="2" borderId="1" xfId="1" applyFont="1" applyFill="1" applyBorder="1" applyAlignment="1" applyProtection="1">
      <alignment vertical="center"/>
    </xf>
    <xf numFmtId="44" fontId="0" fillId="2" borderId="3" xfId="1" applyFont="1" applyFill="1" applyBorder="1" applyAlignment="1" applyProtection="1">
      <alignment vertical="center"/>
    </xf>
    <xf numFmtId="44" fontId="0" fillId="2" borderId="31" xfId="1" applyFont="1" applyFill="1" applyBorder="1" applyAlignment="1" applyProtection="1">
      <alignment vertical="center"/>
    </xf>
    <xf numFmtId="0" fontId="6" fillId="2" borderId="26" xfId="0" applyFont="1" applyFill="1" applyBorder="1" applyAlignment="1">
      <alignment vertical="top" wrapText="1"/>
    </xf>
    <xf numFmtId="0" fontId="6" fillId="2" borderId="29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6" fillId="0" borderId="22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9" borderId="23" xfId="0" applyFont="1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6" fillId="0" borderId="17" xfId="0" quotePrefix="1" applyFont="1" applyBorder="1" applyAlignment="1" applyProtection="1">
      <alignment vertical="top"/>
      <protection locked="0"/>
    </xf>
    <xf numFmtId="0" fontId="6" fillId="0" borderId="21" xfId="0" quotePrefix="1" applyFont="1" applyBorder="1" applyAlignment="1" applyProtection="1">
      <alignment vertical="top"/>
      <protection locked="0"/>
    </xf>
    <xf numFmtId="0" fontId="6" fillId="0" borderId="13" xfId="0" quotePrefix="1" applyFont="1" applyBorder="1" applyAlignment="1" applyProtection="1">
      <alignment vertical="top"/>
      <protection locked="0"/>
    </xf>
    <xf numFmtId="0" fontId="6" fillId="0" borderId="16" xfId="0" quotePrefix="1" applyFont="1" applyBorder="1" applyAlignment="1" applyProtection="1">
      <alignment vertical="top"/>
      <protection locked="0"/>
    </xf>
    <xf numFmtId="0" fontId="1" fillId="7" borderId="0" xfId="0" applyFont="1" applyFill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9" fillId="5" borderId="0" xfId="0" quotePrefix="1" applyFont="1" applyFill="1" applyAlignment="1">
      <alignment horizontal="center" wrapText="1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2" fillId="0" borderId="0" xfId="2" applyFill="1" applyBorder="1" applyAlignment="1" applyProtection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4" fontId="0" fillId="0" borderId="2" xfId="1" applyFont="1" applyBorder="1" applyAlignment="1" applyProtection="1">
      <alignment horizontal="center" vertical="center"/>
    </xf>
    <xf numFmtId="44" fontId="0" fillId="0" borderId="15" xfId="1" applyFont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44" fontId="0" fillId="0" borderId="11" xfId="1" applyFont="1" applyBorder="1" applyAlignment="1" applyProtection="1">
      <alignment horizontal="center" vertical="center"/>
    </xf>
    <xf numFmtId="44" fontId="0" fillId="0" borderId="9" xfId="1" applyFont="1" applyBorder="1" applyAlignment="1" applyProtection="1">
      <alignment horizontal="center" vertical="center"/>
    </xf>
    <xf numFmtId="44" fontId="0" fillId="0" borderId="12" xfId="1" applyFont="1" applyBorder="1" applyAlignment="1" applyProtection="1">
      <alignment horizontal="center" vertical="center"/>
    </xf>
    <xf numFmtId="44" fontId="0" fillId="2" borderId="2" xfId="1" applyFont="1" applyFill="1" applyBorder="1" applyAlignment="1" applyProtection="1">
      <alignment horizontal="center" vertical="center"/>
    </xf>
    <xf numFmtId="44" fontId="0" fillId="2" borderId="15" xfId="1" applyFont="1" applyFill="1" applyBorder="1" applyAlignment="1" applyProtection="1">
      <alignment horizontal="center" vertical="center"/>
    </xf>
    <xf numFmtId="44" fontId="1" fillId="0" borderId="2" xfId="1" applyFont="1" applyBorder="1" applyAlignment="1" applyProtection="1">
      <alignment horizontal="center" wrapText="1"/>
    </xf>
    <xf numFmtId="44" fontId="0" fillId="0" borderId="15" xfId="1" applyFont="1" applyBorder="1" applyAlignment="1" applyProtection="1">
      <alignment horizontal="center" wrapText="1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0" fontId="13" fillId="5" borderId="0" xfId="0" quotePrefix="1" applyFont="1" applyFill="1" applyAlignment="1">
      <alignment horizontal="center" vertical="top" wrapText="1"/>
    </xf>
    <xf numFmtId="44" fontId="0" fillId="0" borderId="2" xfId="1" applyFont="1" applyBorder="1" applyAlignment="1" applyProtection="1">
      <alignment horizontal="center" vertical="center"/>
      <protection locked="0"/>
    </xf>
    <xf numFmtId="44" fontId="0" fillId="0" borderId="15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9" borderId="29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15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3" fillId="0" borderId="10" xfId="0" applyNumberFormat="1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165" fontId="3" fillId="0" borderId="11" xfId="0" applyNumberFormat="1" applyFont="1" applyBorder="1" applyAlignment="1" applyProtection="1">
      <alignment horizontal="center" vertical="center" wrapText="1"/>
      <protection locked="0"/>
    </xf>
    <xf numFmtId="165" fontId="3" fillId="0" borderId="9" xfId="0" applyNumberFormat="1" applyFont="1" applyBorder="1" applyAlignment="1" applyProtection="1">
      <alignment horizontal="center" vertical="center" wrapText="1"/>
      <protection locked="0"/>
    </xf>
    <xf numFmtId="165" fontId="3" fillId="0" borderId="6" xfId="0" applyNumberFormat="1" applyFont="1" applyBorder="1" applyAlignment="1" applyProtection="1">
      <alignment horizontal="center" vertical="center" wrapText="1"/>
      <protection locked="0"/>
    </xf>
    <xf numFmtId="165" fontId="3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44" fontId="0" fillId="2" borderId="3" xfId="1" applyFont="1" applyFill="1" applyBorder="1" applyAlignment="1" applyProtection="1">
      <alignment horizontal="center" vertical="center"/>
    </xf>
    <xf numFmtId="44" fontId="0" fillId="2" borderId="5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6" fillId="9" borderId="28" xfId="0" applyFont="1" applyFill="1" applyBorder="1" applyAlignment="1">
      <alignment horizontal="center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23">
    <dxf>
      <font>
        <color theme="1"/>
      </font>
      <fill>
        <patternFill>
          <fgColor auto="1"/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 patternType="lightTrellis"/>
      </fill>
    </dxf>
    <dxf>
      <font>
        <color auto="1"/>
      </font>
      <numFmt numFmtId="1" formatCode="0"/>
    </dxf>
    <dxf>
      <font>
        <color auto="1"/>
      </font>
      <numFmt numFmtId="1" formatCode="0"/>
    </dxf>
    <dxf>
      <font>
        <strike val="0"/>
        <u val="none"/>
      </font>
      <fill>
        <patternFill>
          <bgColor rgb="FF21C929"/>
        </patternFill>
      </fill>
    </dxf>
    <dxf>
      <font>
        <strike val="0"/>
        <u val="none"/>
        <color theme="0"/>
      </font>
      <fill>
        <patternFill>
          <bgColor rgb="FFFF0000"/>
        </patternFill>
      </fill>
    </dxf>
    <dxf>
      <font>
        <b val="0"/>
        <i val="0"/>
        <strike val="0"/>
        <u val="none"/>
      </font>
      <fill>
        <patternFill>
          <bgColor rgb="FF21C929"/>
        </patternFill>
      </fill>
    </dxf>
    <dxf>
      <font>
        <strike val="0"/>
        <u val="none"/>
        <color theme="0"/>
      </font>
      <fill>
        <patternFill>
          <bgColor rgb="FFFF0000"/>
        </patternFill>
      </fill>
    </dxf>
    <dxf>
      <fill>
        <patternFill patternType="lightTrellis"/>
      </fill>
    </dxf>
    <dxf>
      <fill>
        <patternFill patternType="lightTrellis">
          <bgColor auto="1"/>
        </patternFill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b/>
        <i val="0"/>
        <strike val="0"/>
        <u val="none"/>
      </font>
      <fill>
        <patternFill>
          <bgColor rgb="FF21C929"/>
        </patternFill>
      </fill>
    </dxf>
    <dxf>
      <font>
        <b/>
        <i val="0"/>
        <strike val="0"/>
        <u val="none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DAEC"/>
      <color rgb="FFE7CBE4"/>
      <color rgb="FFF6EAF5"/>
      <color rgb="FFFF9393"/>
      <color rgb="FFFFC1C1"/>
      <color rgb="FFB258A8"/>
      <color rgb="FF21C929"/>
      <color rgb="FF1EBC40"/>
      <color rgb="FFB24EA4"/>
      <color rgb="FF955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186157</xdr:colOff>
      <xdr:row>2</xdr:row>
      <xdr:rowOff>99459</xdr:rowOff>
    </xdr:from>
    <xdr:to>
      <xdr:col>2</xdr:col>
      <xdr:colOff>131314</xdr:colOff>
      <xdr:row>11</xdr:row>
      <xdr:rowOff>77639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4AC7F6-6FA1-478F-A57F-436B9646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57" y="345928"/>
          <a:ext cx="1867616" cy="121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t@badocc.or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formation@badocc.org" TargetMode="External"/><Relationship Id="rId7" Type="http://schemas.openxmlformats.org/officeDocument/2006/relationships/hyperlink" Target="mailto:comptabilite@badocc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rbitrage@badocc.org" TargetMode="External"/><Relationship Id="rId1" Type="http://schemas.openxmlformats.org/officeDocument/2006/relationships/hyperlink" Target="mailto:secretariat@badocc.org" TargetMode="External"/><Relationship Id="rId6" Type="http://schemas.openxmlformats.org/officeDocument/2006/relationships/hyperlink" Target="mailto:secretariat@badocc.org" TargetMode="External"/><Relationship Id="rId11" Type="http://schemas.openxmlformats.org/officeDocument/2006/relationships/hyperlink" Target="mailto:secretariat@badocc.org" TargetMode="External"/><Relationship Id="rId5" Type="http://schemas.openxmlformats.org/officeDocument/2006/relationships/hyperlink" Target="mailto:jeunes@badocc.org" TargetMode="External"/><Relationship Id="rId10" Type="http://schemas.openxmlformats.org/officeDocument/2006/relationships/hyperlink" Target="mailto:roxane.venuti@badocc.org" TargetMode="External"/><Relationship Id="rId4" Type="http://schemas.openxmlformats.org/officeDocument/2006/relationships/hyperlink" Target="mailto:directeur.ligue@badocc.org" TargetMode="External"/><Relationship Id="rId9" Type="http://schemas.openxmlformats.org/officeDocument/2006/relationships/hyperlink" Target="mailto:secretariat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B258A8"/>
    <pageSetUpPr fitToPage="1"/>
  </sheetPr>
  <dimension ref="A1:AD60"/>
  <sheetViews>
    <sheetView tabSelected="1" view="pageBreakPreview" zoomScale="81" zoomScaleNormal="85" zoomScaleSheetLayoutView="81" workbookViewId="0">
      <selection activeCell="D9" sqref="D9:F9"/>
    </sheetView>
  </sheetViews>
  <sheetFormatPr baseColWidth="10" defaultColWidth="11.42578125" defaultRowHeight="12.75" x14ac:dyDescent="0.2"/>
  <cols>
    <col min="1" max="2" width="14" customWidth="1"/>
    <col min="3" max="3" width="4.28515625" customWidth="1"/>
    <col min="4" max="4" width="25.140625" style="1" customWidth="1"/>
    <col min="5" max="5" width="28.5703125" style="2" customWidth="1"/>
    <col min="6" max="7" width="4.42578125" style="2" customWidth="1"/>
    <col min="8" max="8" width="12.7109375" style="2" customWidth="1"/>
    <col min="9" max="11" width="9.5703125" customWidth="1"/>
    <col min="12" max="12" width="9.5703125" hidden="1" customWidth="1"/>
    <col min="13" max="13" width="9.28515625" customWidth="1"/>
    <col min="14" max="14" width="1.5703125" customWidth="1"/>
    <col min="15" max="15" width="12.140625" customWidth="1"/>
    <col min="16" max="16" width="9" customWidth="1"/>
    <col min="17" max="17" width="9" hidden="1" customWidth="1"/>
    <col min="18" max="18" width="12.85546875" hidden="1" customWidth="1"/>
    <col min="19" max="19" width="5.85546875" hidden="1" customWidth="1"/>
    <col min="20" max="20" width="5.42578125" hidden="1" customWidth="1"/>
    <col min="21" max="23" width="11.42578125" hidden="1" customWidth="1"/>
    <col min="24" max="24" width="5.28515625" hidden="1" customWidth="1"/>
    <col min="25" max="25" width="7.140625" hidden="1" customWidth="1"/>
    <col min="26" max="26" width="11.42578125" hidden="1" customWidth="1"/>
  </cols>
  <sheetData>
    <row r="1" spans="1:29" ht="10.15" customHeight="1" x14ac:dyDescent="0.4">
      <c r="A1" s="66" t="s">
        <v>44</v>
      </c>
      <c r="B1" s="66"/>
      <c r="C1" s="66"/>
      <c r="D1" s="94" t="s">
        <v>44</v>
      </c>
      <c r="E1" s="94"/>
      <c r="F1" s="94"/>
      <c r="G1" s="94"/>
      <c r="H1" s="94"/>
      <c r="I1" s="94"/>
      <c r="J1" s="94"/>
      <c r="K1" s="94"/>
      <c r="L1" s="66"/>
      <c r="M1" s="66"/>
      <c r="N1" s="66"/>
      <c r="O1" s="66"/>
      <c r="P1" s="66"/>
      <c r="R1" s="2"/>
    </row>
    <row r="2" spans="1:29" ht="10.15" customHeight="1" x14ac:dyDescent="0.4">
      <c r="A2" s="66"/>
      <c r="B2" s="66"/>
      <c r="C2" s="66"/>
      <c r="D2" s="94"/>
      <c r="E2" s="94"/>
      <c r="F2" s="94"/>
      <c r="G2" s="94"/>
      <c r="H2" s="94"/>
      <c r="I2" s="94"/>
      <c r="J2" s="94"/>
      <c r="K2" s="94"/>
      <c r="L2" s="66"/>
      <c r="M2" s="66"/>
      <c r="N2" s="66"/>
      <c r="O2" s="66"/>
      <c r="P2" s="66"/>
      <c r="R2" s="2">
        <f>IF(M11=S5,R5,IF(M11=S6,R6,IF(M11=S7,R7,IF(M11=S8,R8,IF(M11=S9,R9,IF(M11=S10,R10,IF(M11=S11,R11,IF(M11=S12,R12,IF(M11=S13,R13,"")))))))))</f>
        <v>0</v>
      </c>
      <c r="S2" s="4" t="s">
        <v>47</v>
      </c>
      <c r="T2" s="4"/>
      <c r="U2" s="4"/>
      <c r="V2" s="30" t="s">
        <v>18</v>
      </c>
      <c r="W2" s="29">
        <v>0.52900000000000003</v>
      </c>
    </row>
    <row r="3" spans="1:29" ht="10.15" customHeight="1" x14ac:dyDescent="0.4">
      <c r="A3" s="66"/>
      <c r="B3" s="66"/>
      <c r="C3" s="66"/>
      <c r="D3" s="94"/>
      <c r="E3" s="94"/>
      <c r="F3" s="94"/>
      <c r="G3" s="94"/>
      <c r="H3" s="94"/>
      <c r="I3" s="94"/>
      <c r="J3" s="94"/>
      <c r="K3" s="94"/>
      <c r="L3" s="66"/>
      <c r="M3" s="66"/>
      <c r="N3" s="66"/>
      <c r="O3" s="66"/>
      <c r="P3" s="66"/>
      <c r="Q3" t="str">
        <f>IF(M9=R15,Q15,IF(M9=R16,Q16,IF(M9=R17,Q17,IF(M9=R18,Q18,IF(M9=R19,Q19,IF(M9=R20,Q20,IF(M9=R21,Q21,IF(M9=R22,Q22,IF(M9=R23,Q23,IF(M9=R24,Q24,IF(M9=R25,Q25,"")))))))))))</f>
        <v/>
      </c>
      <c r="R3" s="2" t="e">
        <f>IF(M9=R20,Q20,IF(M9=R16,Q16,R2+Q3))</f>
        <v>#VALUE!</v>
      </c>
      <c r="S3" s="4" t="s">
        <v>14</v>
      </c>
      <c r="T3" s="4"/>
      <c r="U3" s="4"/>
      <c r="V3" s="31" t="s">
        <v>19</v>
      </c>
      <c r="W3" s="29">
        <v>0.60599999999999998</v>
      </c>
      <c r="Y3" s="4" t="s">
        <v>2</v>
      </c>
    </row>
    <row r="4" spans="1:29" ht="10.15" customHeight="1" x14ac:dyDescent="0.4">
      <c r="A4" s="66"/>
      <c r="B4" s="66"/>
      <c r="C4" s="66"/>
      <c r="D4" s="94"/>
      <c r="E4" s="94"/>
      <c r="F4" s="94"/>
      <c r="G4" s="94"/>
      <c r="H4" s="94"/>
      <c r="I4" s="94"/>
      <c r="J4" s="94"/>
      <c r="K4" s="94"/>
      <c r="L4" s="66"/>
      <c r="M4" s="66"/>
      <c r="N4" s="66"/>
      <c r="O4" s="66"/>
      <c r="P4" s="66"/>
      <c r="R4" s="2">
        <f>IF(M16=V2,W2,IF(M16=V3,W3,IF(M16=V4,W4,IF(M16=V5,W5,IF(M16=V6,W6,IF(M16=V7,W7,IF(M16=V8,W8,IF(M16=V9,W9,IF(M16=V10,W10,IF(M16=V11,W11,""))))))))))</f>
        <v>0.52900000000000003</v>
      </c>
      <c r="S4" s="4" t="s">
        <v>15</v>
      </c>
      <c r="T4" s="4"/>
      <c r="U4" s="4"/>
      <c r="V4" s="31" t="s">
        <v>20</v>
      </c>
      <c r="W4" s="29">
        <v>0.63600000000000001</v>
      </c>
      <c r="Y4" s="4" t="s">
        <v>3</v>
      </c>
    </row>
    <row r="5" spans="1:29" ht="10.15" customHeight="1" x14ac:dyDescent="0.2">
      <c r="A5" s="37"/>
      <c r="B5" s="37"/>
      <c r="C5" s="37"/>
      <c r="D5" s="47"/>
      <c r="E5" s="126" t="s">
        <v>76</v>
      </c>
      <c r="F5" s="126"/>
      <c r="G5" s="126"/>
      <c r="H5" s="126"/>
      <c r="I5" s="126"/>
      <c r="J5" s="126"/>
      <c r="K5" s="126"/>
      <c r="L5" s="47"/>
      <c r="M5" s="47"/>
      <c r="N5" s="47"/>
      <c r="O5" s="47"/>
      <c r="P5" s="47"/>
      <c r="R5" s="2">
        <v>0</v>
      </c>
      <c r="S5" s="55">
        <v>0</v>
      </c>
      <c r="T5" s="55"/>
      <c r="U5" s="55"/>
      <c r="V5" s="31" t="s">
        <v>21</v>
      </c>
      <c r="W5" s="29">
        <v>0.66500000000000004</v>
      </c>
      <c r="Y5" s="4" t="s">
        <v>52</v>
      </c>
    </row>
    <row r="6" spans="1:29" ht="10.15" customHeight="1" x14ac:dyDescent="0.2">
      <c r="A6" s="37"/>
      <c r="B6" s="37"/>
      <c r="C6" s="37"/>
      <c r="D6" s="47"/>
      <c r="E6" s="126"/>
      <c r="F6" s="126"/>
      <c r="G6" s="126"/>
      <c r="H6" s="126"/>
      <c r="I6" s="126"/>
      <c r="J6" s="126"/>
      <c r="K6" s="126"/>
      <c r="L6" s="47"/>
      <c r="M6" s="47"/>
      <c r="N6" s="47"/>
      <c r="O6" s="47"/>
      <c r="P6" s="47"/>
      <c r="R6" s="2">
        <v>0.05</v>
      </c>
      <c r="S6" s="55">
        <v>1</v>
      </c>
      <c r="T6" s="55"/>
      <c r="U6" s="55"/>
      <c r="V6" s="31" t="s">
        <v>22</v>
      </c>
      <c r="W6" s="32">
        <v>0.69699999999999995</v>
      </c>
      <c r="Y6" s="4" t="s">
        <v>53</v>
      </c>
    </row>
    <row r="7" spans="1:29" ht="12.2" customHeight="1" x14ac:dyDescent="0.2">
      <c r="R7" s="2">
        <v>0.1</v>
      </c>
      <c r="S7" s="55">
        <v>2</v>
      </c>
      <c r="T7" s="55"/>
      <c r="U7" s="55"/>
      <c r="V7" s="30" t="s">
        <v>24</v>
      </c>
      <c r="W7" s="33">
        <f>W2+W2*20%</f>
        <v>0.63480000000000003</v>
      </c>
    </row>
    <row r="8" spans="1:29" ht="12.2" customHeight="1" x14ac:dyDescent="0.2">
      <c r="D8" s="92" t="s">
        <v>12</v>
      </c>
      <c r="E8" s="93"/>
      <c r="F8" s="95"/>
      <c r="H8" s="92" t="s">
        <v>13</v>
      </c>
      <c r="I8" s="93"/>
      <c r="J8" s="40"/>
      <c r="K8" s="39"/>
      <c r="L8" s="39"/>
      <c r="M8" s="48" t="s">
        <v>32</v>
      </c>
      <c r="N8" s="49"/>
      <c r="O8" s="50"/>
      <c r="P8" s="4"/>
      <c r="Q8" s="4"/>
      <c r="R8" s="2">
        <v>0.15</v>
      </c>
      <c r="S8" s="55">
        <v>3</v>
      </c>
      <c r="T8" s="55"/>
      <c r="U8" s="55"/>
      <c r="V8" s="31" t="s">
        <v>25</v>
      </c>
      <c r="W8" s="33">
        <f>W3+W3*20%</f>
        <v>0.72719999999999996</v>
      </c>
    </row>
    <row r="9" spans="1:29" ht="12.2" customHeight="1" x14ac:dyDescent="0.2">
      <c r="D9" s="96"/>
      <c r="E9" s="97"/>
      <c r="F9" s="98"/>
      <c r="H9" s="86"/>
      <c r="I9" s="87"/>
      <c r="J9" s="88"/>
      <c r="K9" s="39"/>
      <c r="L9" s="39"/>
      <c r="M9" s="107"/>
      <c r="N9" s="108"/>
      <c r="O9" s="109"/>
      <c r="Q9" s="4"/>
      <c r="R9" s="2">
        <v>0.2</v>
      </c>
      <c r="S9" s="55">
        <v>4</v>
      </c>
      <c r="T9" s="55"/>
      <c r="U9" s="55"/>
      <c r="V9" s="31" t="s">
        <v>26</v>
      </c>
      <c r="W9" s="33">
        <f>W4+W4*20%</f>
        <v>0.76319999999999999</v>
      </c>
      <c r="Y9" s="4" t="s">
        <v>50</v>
      </c>
    </row>
    <row r="10" spans="1:29" ht="12.2" customHeight="1" x14ac:dyDescent="0.2">
      <c r="D10" s="99" t="s">
        <v>30</v>
      </c>
      <c r="E10" s="100"/>
      <c r="F10" s="101"/>
      <c r="H10" s="86"/>
      <c r="I10" s="87"/>
      <c r="J10" s="88"/>
      <c r="K10" s="38"/>
      <c r="L10" s="38"/>
      <c r="M10" s="51" t="s">
        <v>45</v>
      </c>
      <c r="N10" s="52"/>
      <c r="O10" s="53"/>
      <c r="Q10" s="4"/>
      <c r="R10" s="2">
        <v>0.25</v>
      </c>
      <c r="S10" s="55">
        <v>5</v>
      </c>
      <c r="T10" s="55"/>
      <c r="U10" s="55"/>
      <c r="V10" s="31" t="s">
        <v>27</v>
      </c>
      <c r="W10" s="33">
        <f>W5+W5*20%</f>
        <v>0.79800000000000004</v>
      </c>
      <c r="Y10" s="4" t="s">
        <v>3</v>
      </c>
    </row>
    <row r="11" spans="1:29" ht="12.2" customHeight="1" x14ac:dyDescent="0.2">
      <c r="D11" s="86"/>
      <c r="E11" s="87"/>
      <c r="F11" s="88"/>
      <c r="H11" s="86"/>
      <c r="I11" s="87"/>
      <c r="J11" s="88"/>
      <c r="K11" s="38"/>
      <c r="L11" s="38"/>
      <c r="M11" s="62">
        <v>0</v>
      </c>
      <c r="N11" s="84" t="s">
        <v>48</v>
      </c>
      <c r="O11" s="85"/>
      <c r="Q11" s="4"/>
      <c r="R11" s="2">
        <v>0.3</v>
      </c>
      <c r="S11" s="55">
        <v>6</v>
      </c>
      <c r="T11" s="55"/>
      <c r="U11" s="55"/>
      <c r="V11" s="34" t="s">
        <v>28</v>
      </c>
      <c r="W11" s="33">
        <f>W6+W6*20%</f>
        <v>0.83639999999999992</v>
      </c>
      <c r="Y11" s="4" t="s">
        <v>51</v>
      </c>
    </row>
    <row r="12" spans="1:29" ht="12.2" customHeight="1" x14ac:dyDescent="0.2">
      <c r="D12" s="86"/>
      <c r="E12" s="87"/>
      <c r="F12" s="88"/>
      <c r="H12" s="86"/>
      <c r="I12" s="87"/>
      <c r="J12" s="88"/>
      <c r="K12" s="39"/>
      <c r="L12" s="39"/>
      <c r="M12" s="59" t="s">
        <v>46</v>
      </c>
      <c r="N12" s="60"/>
      <c r="O12" s="61"/>
      <c r="Q12" s="4"/>
      <c r="R12" s="2">
        <v>0.35</v>
      </c>
      <c r="S12" s="55">
        <v>7</v>
      </c>
      <c r="T12" s="55"/>
      <c r="U12" s="55"/>
    </row>
    <row r="13" spans="1:29" ht="12.2" customHeight="1" x14ac:dyDescent="0.2">
      <c r="D13" s="89"/>
      <c r="E13" s="90"/>
      <c r="F13" s="91"/>
      <c r="H13" s="89"/>
      <c r="I13" s="90"/>
      <c r="J13" s="91"/>
      <c r="K13" s="39"/>
      <c r="L13" s="39"/>
      <c r="M13" s="104" t="str">
        <f>IF(M9=R15,S15,IF(M9=R16,S16,IF(M9=R17,S17,IF(M9=R18,S18,IF(M9=R19,S19,IF(M9=R20,S20,IF(M9=R21,S21,IF(M9=R22,S22,IF(M9=R23,S23,IF(M9=R24,S24,IF(M9=R25,S25,"")))))))))))</f>
        <v/>
      </c>
      <c r="N13" s="105"/>
      <c r="O13" s="106"/>
      <c r="Q13" s="4"/>
      <c r="R13" s="2">
        <v>0.4</v>
      </c>
      <c r="S13" s="55">
        <v>8</v>
      </c>
      <c r="T13" s="55"/>
      <c r="U13" s="55"/>
      <c r="Y13" s="4" t="s">
        <v>7</v>
      </c>
    </row>
    <row r="14" spans="1:29" ht="12.2" customHeight="1" thickBot="1" x14ac:dyDescent="0.25">
      <c r="D14" s="7"/>
      <c r="E14" s="7"/>
      <c r="H14" s="7"/>
      <c r="I14" s="7"/>
      <c r="J14" s="7"/>
      <c r="K14" s="7"/>
      <c r="L14" s="7"/>
      <c r="M14" s="103"/>
      <c r="N14" s="103"/>
      <c r="O14" s="103"/>
      <c r="Q14" s="4"/>
      <c r="R14" s="2"/>
      <c r="S14" s="4" t="str">
        <f>IF(M11=S5,"OUI","NON")</f>
        <v>OUI</v>
      </c>
      <c r="T14" s="4"/>
      <c r="U14" s="4"/>
      <c r="Y14" s="4" t="s">
        <v>50</v>
      </c>
      <c r="Z14" s="23"/>
      <c r="AA14" s="23"/>
      <c r="AB14" s="23"/>
      <c r="AC14" s="23"/>
    </row>
    <row r="15" spans="1:29" ht="12.2" customHeight="1" x14ac:dyDescent="0.2">
      <c r="A15" s="8" t="s">
        <v>29</v>
      </c>
      <c r="B15" s="65"/>
      <c r="C15" s="65"/>
      <c r="D15" s="9"/>
      <c r="E15" s="10"/>
      <c r="F15" s="11"/>
      <c r="G15" s="11"/>
      <c r="H15" s="10"/>
      <c r="I15" s="10"/>
      <c r="J15" s="10"/>
      <c r="K15" s="10"/>
      <c r="L15" s="7"/>
      <c r="M15" s="35" t="s">
        <v>23</v>
      </c>
      <c r="N15" s="7"/>
      <c r="O15" s="6" t="s">
        <v>17</v>
      </c>
      <c r="Q15" s="4">
        <v>0.4</v>
      </c>
      <c r="R15" s="41" t="s">
        <v>33</v>
      </c>
      <c r="S15" s="42" t="s">
        <v>40</v>
      </c>
      <c r="T15" s="42"/>
      <c r="U15" s="42"/>
      <c r="Y15" s="56" t="s">
        <v>55</v>
      </c>
      <c r="Z15" s="23"/>
      <c r="AA15" s="23"/>
      <c r="AB15" s="23"/>
      <c r="AC15" s="23"/>
    </row>
    <row r="16" spans="1:29" s="5" customFormat="1" ht="15" customHeight="1" x14ac:dyDescent="0.2">
      <c r="A16" s="28" t="s">
        <v>15</v>
      </c>
      <c r="B16" s="129" t="s">
        <v>75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7"/>
      <c r="M16" s="148" t="s">
        <v>18</v>
      </c>
      <c r="N16" s="13"/>
      <c r="O16" s="134">
        <f>IF(A17="OUI",R4,R3)</f>
        <v>0.52900000000000003</v>
      </c>
      <c r="P16" s="54"/>
      <c r="Q16" s="4">
        <v>0.5</v>
      </c>
      <c r="R16" s="41" t="s">
        <v>34</v>
      </c>
      <c r="S16" s="43" t="s">
        <v>59</v>
      </c>
      <c r="T16"/>
      <c r="U16"/>
      <c r="V16"/>
      <c r="W16" s="23"/>
    </row>
    <row r="17" spans="1:30" ht="15" customHeight="1" thickBot="1" x14ac:dyDescent="0.25">
      <c r="A17" s="36" t="str">
        <f>IF(A16="OUI","NON",IF(A16="NON","OUI",""))</f>
        <v>OUI</v>
      </c>
      <c r="B17" s="130" t="s">
        <v>49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64"/>
      <c r="M17" s="149"/>
      <c r="N17" s="13"/>
      <c r="O17" s="135"/>
      <c r="Q17" s="4">
        <v>0.4</v>
      </c>
      <c r="R17" s="41" t="s">
        <v>85</v>
      </c>
      <c r="S17" s="43" t="s">
        <v>41</v>
      </c>
      <c r="W17" s="23"/>
    </row>
    <row r="18" spans="1:30" ht="12.75" customHeight="1" x14ac:dyDescent="0.2">
      <c r="B18" s="16" t="str">
        <f>IF(M9=R17,S45,IF(M9=R18,S45,""))</f>
        <v/>
      </c>
      <c r="M18" s="75" t="s">
        <v>31</v>
      </c>
      <c r="Q18" s="4">
        <v>0.4</v>
      </c>
      <c r="R18" s="22" t="s">
        <v>35</v>
      </c>
      <c r="S18" s="44" t="s">
        <v>42</v>
      </c>
      <c r="W18" s="23"/>
    </row>
    <row r="19" spans="1:30" ht="12.2" customHeight="1" x14ac:dyDescent="0.2">
      <c r="A19" s="138" t="s">
        <v>0</v>
      </c>
      <c r="B19" s="154" t="s">
        <v>66</v>
      </c>
      <c r="C19" s="140" t="s">
        <v>11</v>
      </c>
      <c r="D19" s="160"/>
      <c r="E19" s="141"/>
      <c r="F19" s="140" t="s">
        <v>9</v>
      </c>
      <c r="G19" s="141"/>
      <c r="H19" s="138" t="s">
        <v>10</v>
      </c>
      <c r="I19" s="132" t="s">
        <v>53</v>
      </c>
      <c r="J19" s="132" t="s">
        <v>51</v>
      </c>
      <c r="K19" s="132" t="s">
        <v>50</v>
      </c>
      <c r="L19" s="120" t="s">
        <v>69</v>
      </c>
      <c r="M19" s="136" t="s">
        <v>54</v>
      </c>
      <c r="N19" s="137"/>
      <c r="O19" s="138" t="s">
        <v>1</v>
      </c>
      <c r="P19" s="110" t="s">
        <v>67</v>
      </c>
      <c r="Q19" s="4">
        <v>0.4</v>
      </c>
      <c r="R19" s="22" t="s">
        <v>36</v>
      </c>
      <c r="S19" s="44" t="s">
        <v>64</v>
      </c>
      <c r="W19" s="23"/>
      <c r="X19" s="16"/>
      <c r="Y19" s="16"/>
      <c r="Z19" s="17"/>
      <c r="AA19" s="16"/>
    </row>
    <row r="20" spans="1:30" ht="12.2" customHeight="1" x14ac:dyDescent="0.2">
      <c r="A20" s="139"/>
      <c r="B20" s="155"/>
      <c r="C20" s="142"/>
      <c r="D20" s="161"/>
      <c r="E20" s="143"/>
      <c r="F20" s="142"/>
      <c r="G20" s="143"/>
      <c r="H20" s="139"/>
      <c r="I20" s="133"/>
      <c r="J20" s="133"/>
      <c r="K20" s="133"/>
      <c r="L20" s="121"/>
      <c r="M20" s="150"/>
      <c r="N20" s="151"/>
      <c r="O20" s="139"/>
      <c r="P20" s="111"/>
      <c r="Q20" s="54">
        <v>0.12</v>
      </c>
      <c r="R20" s="22" t="s">
        <v>37</v>
      </c>
      <c r="S20" s="44" t="s">
        <v>43</v>
      </c>
      <c r="T20" s="5"/>
      <c r="U20" s="5"/>
      <c r="W20" s="23"/>
      <c r="X20" s="16"/>
      <c r="Y20" s="16"/>
      <c r="Z20" s="17"/>
      <c r="AA20" s="16"/>
    </row>
    <row r="21" spans="1:30" ht="13.15" customHeight="1" x14ac:dyDescent="0.2">
      <c r="A21" s="152"/>
      <c r="B21" s="158"/>
      <c r="C21" s="162"/>
      <c r="D21" s="163"/>
      <c r="E21" s="164"/>
      <c r="F21" s="122"/>
      <c r="G21" s="123"/>
      <c r="H21" s="118">
        <f>F21*$O$16</f>
        <v>0</v>
      </c>
      <c r="I21" s="127"/>
      <c r="J21" s="127"/>
      <c r="K21" s="127"/>
      <c r="L21" s="112">
        <f>IF(C21="",0,$X$21)</f>
        <v>0</v>
      </c>
      <c r="M21" s="114">
        <f>IF($M$9=$R$17,L21,IF($M$9=$R$18,L21,0))</f>
        <v>0</v>
      </c>
      <c r="N21" s="115"/>
      <c r="O21" s="118">
        <f>H21+I21+J21+K21+M21</f>
        <v>0</v>
      </c>
      <c r="P21" s="118"/>
      <c r="Q21" s="4">
        <v>0.4</v>
      </c>
      <c r="R21" s="22" t="s">
        <v>38</v>
      </c>
      <c r="S21" s="44" t="s">
        <v>40</v>
      </c>
      <c r="X21" t="str">
        <f>IF(M20=Z21,Y21,IF(M20=Z22,Y22,IF(M20=Z23,Y23,"")))</f>
        <v/>
      </c>
      <c r="Y21">
        <v>45</v>
      </c>
      <c r="Z21" s="5" t="s">
        <v>56</v>
      </c>
      <c r="AA21" s="18"/>
      <c r="AB21" s="19"/>
      <c r="AC21" s="19"/>
      <c r="AD21" s="16"/>
    </row>
    <row r="22" spans="1:30" ht="13.15" customHeight="1" x14ac:dyDescent="0.2">
      <c r="A22" s="153"/>
      <c r="B22" s="159"/>
      <c r="C22" s="165"/>
      <c r="D22" s="166"/>
      <c r="E22" s="167"/>
      <c r="F22" s="124"/>
      <c r="G22" s="125"/>
      <c r="H22" s="119"/>
      <c r="I22" s="128"/>
      <c r="J22" s="128"/>
      <c r="K22" s="128"/>
      <c r="L22" s="113"/>
      <c r="M22" s="116"/>
      <c r="N22" s="117"/>
      <c r="O22" s="119"/>
      <c r="P22" s="119"/>
      <c r="Q22" s="4">
        <v>0.4</v>
      </c>
      <c r="R22" s="22" t="s">
        <v>39</v>
      </c>
      <c r="S22" s="42" t="s">
        <v>40</v>
      </c>
      <c r="T22" s="4"/>
      <c r="U22" s="4"/>
      <c r="V22" s="4"/>
      <c r="W22" s="4"/>
      <c r="X22">
        <f>IF(M9=R22,1,2)</f>
        <v>2</v>
      </c>
      <c r="Y22">
        <v>35</v>
      </c>
      <c r="Z22" s="4" t="s">
        <v>57</v>
      </c>
      <c r="AA22" s="18"/>
      <c r="AB22" s="19"/>
      <c r="AC22" s="19"/>
      <c r="AD22" s="16"/>
    </row>
    <row r="23" spans="1:30" ht="13.15" customHeight="1" x14ac:dyDescent="0.2">
      <c r="A23" s="152"/>
      <c r="B23" s="158"/>
      <c r="C23" s="162"/>
      <c r="D23" s="163"/>
      <c r="E23" s="164"/>
      <c r="F23" s="122"/>
      <c r="G23" s="123"/>
      <c r="H23" s="118">
        <f t="shared" ref="H23" si="0">F23*$O$16</f>
        <v>0</v>
      </c>
      <c r="I23" s="127"/>
      <c r="J23" s="127"/>
      <c r="K23" s="127"/>
      <c r="L23" s="112">
        <f t="shared" ref="L23" si="1">IF(C23="",0,$X$21)</f>
        <v>0</v>
      </c>
      <c r="M23" s="114">
        <f>IF($M$9=$R$17,L23,IF($M$9=$R$18,L23,0))</f>
        <v>0</v>
      </c>
      <c r="N23" s="115"/>
      <c r="O23" s="118">
        <f t="shared" ref="O23" si="2">H23+I23+J23+K23+M23</f>
        <v>0</v>
      </c>
      <c r="P23" s="118"/>
      <c r="Q23" s="4">
        <v>0.4</v>
      </c>
      <c r="R23" s="22" t="s">
        <v>60</v>
      </c>
      <c r="S23" s="44" t="s">
        <v>63</v>
      </c>
      <c r="Y23">
        <v>50</v>
      </c>
      <c r="Z23" s="4" t="s">
        <v>35</v>
      </c>
      <c r="AA23" s="14"/>
      <c r="AB23" s="19"/>
      <c r="AC23" s="19"/>
      <c r="AD23" s="16"/>
    </row>
    <row r="24" spans="1:30" ht="13.15" customHeight="1" x14ac:dyDescent="0.2">
      <c r="A24" s="153"/>
      <c r="B24" s="159"/>
      <c r="C24" s="165"/>
      <c r="D24" s="166"/>
      <c r="E24" s="167"/>
      <c r="F24" s="124"/>
      <c r="G24" s="125"/>
      <c r="H24" s="119"/>
      <c r="I24" s="128"/>
      <c r="J24" s="128"/>
      <c r="K24" s="128"/>
      <c r="L24" s="113"/>
      <c r="M24" s="116"/>
      <c r="N24" s="117"/>
      <c r="O24" s="119"/>
      <c r="P24" s="119"/>
      <c r="Q24" s="4">
        <v>0.4</v>
      </c>
      <c r="R24" s="22" t="s">
        <v>61</v>
      </c>
      <c r="S24" s="44" t="s">
        <v>40</v>
      </c>
      <c r="X24" s="14"/>
      <c r="Y24" s="19"/>
      <c r="Z24" s="19"/>
      <c r="AA24" s="16"/>
    </row>
    <row r="25" spans="1:30" ht="13.15" customHeight="1" x14ac:dyDescent="0.2">
      <c r="A25" s="152"/>
      <c r="B25" s="158"/>
      <c r="C25" s="162"/>
      <c r="D25" s="163"/>
      <c r="E25" s="164"/>
      <c r="F25" s="122"/>
      <c r="G25" s="123"/>
      <c r="H25" s="118">
        <f t="shared" ref="H25" si="3">F25*$O$16</f>
        <v>0</v>
      </c>
      <c r="I25" s="127"/>
      <c r="J25" s="127"/>
      <c r="K25" s="127"/>
      <c r="L25" s="112">
        <f t="shared" ref="L25" si="4">IF(C25="",0,$X$21)</f>
        <v>0</v>
      </c>
      <c r="M25" s="114">
        <f>IF($M$9=$R$17,L25,IF($M$9=$R$18,L25,0))</f>
        <v>0</v>
      </c>
      <c r="N25" s="115"/>
      <c r="O25" s="118">
        <f t="shared" ref="O25" si="5">H25+I25+J25+K25+M25</f>
        <v>0</v>
      </c>
      <c r="P25" s="118"/>
      <c r="Q25" s="4">
        <v>0.4</v>
      </c>
      <c r="R25" s="22" t="s">
        <v>62</v>
      </c>
      <c r="S25" s="102" t="s">
        <v>40</v>
      </c>
      <c r="T25" s="102"/>
      <c r="W25" s="15"/>
      <c r="X25" s="14"/>
      <c r="Y25" s="19"/>
      <c r="Z25" s="19"/>
      <c r="AA25" s="16"/>
    </row>
    <row r="26" spans="1:30" ht="13.15" customHeight="1" x14ac:dyDescent="0.2">
      <c r="A26" s="153"/>
      <c r="B26" s="159"/>
      <c r="C26" s="165"/>
      <c r="D26" s="166"/>
      <c r="E26" s="167"/>
      <c r="F26" s="124"/>
      <c r="G26" s="125"/>
      <c r="H26" s="119"/>
      <c r="I26" s="128"/>
      <c r="J26" s="128"/>
      <c r="K26" s="128"/>
      <c r="L26" s="113"/>
      <c r="M26" s="116"/>
      <c r="N26" s="117"/>
      <c r="O26" s="119"/>
      <c r="P26" s="119"/>
      <c r="T26" s="15"/>
      <c r="U26" s="24"/>
      <c r="W26" s="15"/>
      <c r="X26" s="14"/>
      <c r="Y26" s="19"/>
      <c r="Z26" s="19"/>
      <c r="AA26" s="16"/>
    </row>
    <row r="27" spans="1:30" ht="13.15" customHeight="1" x14ac:dyDescent="0.2">
      <c r="A27" s="152"/>
      <c r="B27" s="158"/>
      <c r="C27" s="162"/>
      <c r="D27" s="163"/>
      <c r="E27" s="164"/>
      <c r="F27" s="122"/>
      <c r="G27" s="123"/>
      <c r="H27" s="118">
        <f t="shared" ref="H27:H33" si="6">F27*$O$16</f>
        <v>0</v>
      </c>
      <c r="I27" s="127"/>
      <c r="J27" s="127"/>
      <c r="K27" s="127"/>
      <c r="L27" s="112">
        <f t="shared" ref="L27" si="7">IF(C27="",0,$X$21)</f>
        <v>0</v>
      </c>
      <c r="M27" s="114">
        <f>IF($M$9=$R$17,L27,IF($M$9=$R$18,L27,0))</f>
        <v>0</v>
      </c>
      <c r="N27" s="115"/>
      <c r="O27" s="118">
        <f t="shared" ref="O27" si="8">H27+I27+J27+K27+M27</f>
        <v>0</v>
      </c>
      <c r="P27" s="118"/>
      <c r="R27" s="22" t="s">
        <v>70</v>
      </c>
      <c r="T27" s="20"/>
      <c r="U27" s="24"/>
      <c r="W27" s="15"/>
    </row>
    <row r="28" spans="1:30" ht="13.15" customHeight="1" x14ac:dyDescent="0.2">
      <c r="A28" s="153"/>
      <c r="B28" s="159"/>
      <c r="C28" s="165"/>
      <c r="D28" s="166"/>
      <c r="E28" s="167"/>
      <c r="F28" s="124"/>
      <c r="G28" s="125"/>
      <c r="H28" s="119"/>
      <c r="I28" s="128"/>
      <c r="J28" s="128"/>
      <c r="K28" s="128"/>
      <c r="L28" s="113"/>
      <c r="M28" s="116"/>
      <c r="N28" s="117"/>
      <c r="O28" s="119"/>
      <c r="P28" s="119"/>
      <c r="R28" s="22" t="s">
        <v>71</v>
      </c>
      <c r="T28" s="15"/>
      <c r="U28" s="15"/>
      <c r="W28" s="21"/>
    </row>
    <row r="29" spans="1:30" ht="13.15" customHeight="1" x14ac:dyDescent="0.2">
      <c r="A29" s="152"/>
      <c r="B29" s="158"/>
      <c r="C29" s="162"/>
      <c r="D29" s="163"/>
      <c r="E29" s="164"/>
      <c r="F29" s="122"/>
      <c r="G29" s="123"/>
      <c r="H29" s="118">
        <f t="shared" si="6"/>
        <v>0</v>
      </c>
      <c r="I29" s="127"/>
      <c r="J29" s="127"/>
      <c r="K29" s="127"/>
      <c r="L29" s="112">
        <f t="shared" ref="L29" si="9">IF(C29="",0,$X$21)</f>
        <v>0</v>
      </c>
      <c r="M29" s="114">
        <f>IF($M$9=$R$17,L29,IF($M$9=$R$18,L29,0))</f>
        <v>0</v>
      </c>
      <c r="N29" s="115"/>
      <c r="O29" s="118">
        <f t="shared" ref="O29" si="10">H29+I29+J29+K29+M29</f>
        <v>0</v>
      </c>
      <c r="P29" s="118"/>
      <c r="R29" s="22" t="s">
        <v>72</v>
      </c>
      <c r="T29" s="15"/>
      <c r="U29" s="15"/>
      <c r="V29" s="15"/>
      <c r="W29" s="15"/>
    </row>
    <row r="30" spans="1:30" ht="13.15" customHeight="1" x14ac:dyDescent="0.2">
      <c r="A30" s="153"/>
      <c r="B30" s="159"/>
      <c r="C30" s="165"/>
      <c r="D30" s="166"/>
      <c r="E30" s="167"/>
      <c r="F30" s="124"/>
      <c r="G30" s="125"/>
      <c r="H30" s="119"/>
      <c r="I30" s="128"/>
      <c r="J30" s="128"/>
      <c r="K30" s="128"/>
      <c r="L30" s="113"/>
      <c r="M30" s="116"/>
      <c r="N30" s="117"/>
      <c r="O30" s="119"/>
      <c r="P30" s="119"/>
      <c r="R30" s="22" t="s">
        <v>79</v>
      </c>
      <c r="S30" s="25"/>
      <c r="T30" s="15"/>
      <c r="U30" s="15"/>
      <c r="V30" s="15"/>
      <c r="W30" s="15"/>
    </row>
    <row r="31" spans="1:30" ht="13.15" customHeight="1" x14ac:dyDescent="0.2">
      <c r="A31" s="152"/>
      <c r="B31" s="158"/>
      <c r="C31" s="162"/>
      <c r="D31" s="163"/>
      <c r="E31" s="164"/>
      <c r="F31" s="122"/>
      <c r="G31" s="123"/>
      <c r="H31" s="118">
        <f t="shared" si="6"/>
        <v>0</v>
      </c>
      <c r="I31" s="127"/>
      <c r="J31" s="127"/>
      <c r="K31" s="127"/>
      <c r="L31" s="112">
        <f t="shared" ref="L31" si="11">IF(C31="",0,$X$21)</f>
        <v>0</v>
      </c>
      <c r="M31" s="114">
        <f>IF($M$9=$R$17,L31,IF($M$9=$R$18,L31,0))</f>
        <v>0</v>
      </c>
      <c r="N31" s="115"/>
      <c r="O31" s="118">
        <f t="shared" ref="O31" si="12">H31+I31+J31+K31+M31</f>
        <v>0</v>
      </c>
      <c r="P31" s="118"/>
      <c r="R31" s="22" t="s">
        <v>80</v>
      </c>
      <c r="T31" s="15"/>
      <c r="U31" s="15"/>
      <c r="V31" s="15"/>
      <c r="W31" s="15"/>
    </row>
    <row r="32" spans="1:30" ht="13.15" customHeight="1" x14ac:dyDescent="0.2">
      <c r="A32" s="153"/>
      <c r="B32" s="159"/>
      <c r="C32" s="165"/>
      <c r="D32" s="166"/>
      <c r="E32" s="167"/>
      <c r="F32" s="124"/>
      <c r="G32" s="125"/>
      <c r="H32" s="119"/>
      <c r="I32" s="128"/>
      <c r="J32" s="128"/>
      <c r="K32" s="128"/>
      <c r="L32" s="113"/>
      <c r="M32" s="116"/>
      <c r="N32" s="117"/>
      <c r="O32" s="119"/>
      <c r="P32" s="119"/>
      <c r="R32" s="22" t="s">
        <v>81</v>
      </c>
      <c r="T32" s="15"/>
      <c r="U32" s="15"/>
      <c r="V32" s="15"/>
      <c r="W32" s="15"/>
    </row>
    <row r="33" spans="1:23" ht="13.15" customHeight="1" x14ac:dyDescent="0.2">
      <c r="A33" s="152"/>
      <c r="B33" s="158"/>
      <c r="C33" s="162"/>
      <c r="D33" s="163"/>
      <c r="E33" s="164"/>
      <c r="F33" s="122"/>
      <c r="G33" s="123"/>
      <c r="H33" s="118">
        <f t="shared" si="6"/>
        <v>0</v>
      </c>
      <c r="I33" s="127"/>
      <c r="J33" s="127"/>
      <c r="K33" s="127"/>
      <c r="L33" s="112">
        <f t="shared" ref="L33" si="13">IF(C33="",0,$X$21)</f>
        <v>0</v>
      </c>
      <c r="M33" s="114">
        <f>IF($M$9=$R$17,L33,IF($M$9=$R$18,L33,0))</f>
        <v>0</v>
      </c>
      <c r="N33" s="115"/>
      <c r="O33" s="118">
        <f t="shared" ref="O33" si="14">H33+I33+J33+K33+M33</f>
        <v>0</v>
      </c>
      <c r="P33" s="118"/>
      <c r="R33" s="22" t="s">
        <v>82</v>
      </c>
      <c r="T33" s="15"/>
      <c r="U33" s="15"/>
      <c r="V33" s="15"/>
      <c r="W33" s="15"/>
    </row>
    <row r="34" spans="1:23" ht="13.15" customHeight="1" x14ac:dyDescent="0.2">
      <c r="A34" s="153"/>
      <c r="B34" s="159"/>
      <c r="C34" s="165"/>
      <c r="D34" s="166"/>
      <c r="E34" s="167"/>
      <c r="F34" s="124"/>
      <c r="G34" s="125"/>
      <c r="H34" s="119"/>
      <c r="I34" s="128"/>
      <c r="J34" s="128"/>
      <c r="K34" s="128"/>
      <c r="L34" s="113"/>
      <c r="M34" s="116"/>
      <c r="N34" s="117"/>
      <c r="O34" s="119"/>
      <c r="P34" s="119"/>
      <c r="R34" s="22" t="s">
        <v>83</v>
      </c>
      <c r="T34" s="15"/>
      <c r="U34" s="15"/>
      <c r="V34" s="15"/>
      <c r="W34" s="15"/>
    </row>
    <row r="35" spans="1:23" ht="13.15" customHeight="1" x14ac:dyDescent="0.2">
      <c r="A35" s="152"/>
      <c r="B35" s="158"/>
      <c r="C35" s="162"/>
      <c r="D35" s="163"/>
      <c r="E35" s="164"/>
      <c r="F35" s="122"/>
      <c r="G35" s="123"/>
      <c r="H35" s="118">
        <f t="shared" ref="H35" si="15">F35*$O$16</f>
        <v>0</v>
      </c>
      <c r="I35" s="127"/>
      <c r="J35" s="127"/>
      <c r="K35" s="127"/>
      <c r="L35" s="112">
        <f t="shared" ref="L35" si="16">IF(C35="",0,$X$21)</f>
        <v>0</v>
      </c>
      <c r="M35" s="114">
        <f>IF($M$9=$R$17,L35,IF($M$9=$R$18,L35,0))</f>
        <v>0</v>
      </c>
      <c r="N35" s="115"/>
      <c r="O35" s="118">
        <f t="shared" ref="O35" si="17">H35+I35+J35+K35+M35</f>
        <v>0</v>
      </c>
      <c r="P35" s="118"/>
      <c r="R35" s="22" t="s">
        <v>84</v>
      </c>
      <c r="T35" s="15"/>
      <c r="U35" s="15"/>
      <c r="V35" s="15"/>
      <c r="W35" s="15"/>
    </row>
    <row r="36" spans="1:23" ht="13.15" customHeight="1" x14ac:dyDescent="0.2">
      <c r="A36" s="153"/>
      <c r="B36" s="159"/>
      <c r="C36" s="165"/>
      <c r="D36" s="166"/>
      <c r="E36" s="167"/>
      <c r="F36" s="124"/>
      <c r="G36" s="125"/>
      <c r="H36" s="119"/>
      <c r="I36" s="128"/>
      <c r="J36" s="128"/>
      <c r="K36" s="128"/>
      <c r="L36" s="113"/>
      <c r="M36" s="116"/>
      <c r="N36" s="117"/>
      <c r="O36" s="119"/>
      <c r="P36" s="119"/>
      <c r="T36" s="15"/>
      <c r="U36" s="15"/>
      <c r="V36" s="15"/>
      <c r="W36" s="15"/>
    </row>
    <row r="37" spans="1:23" ht="13.15" customHeight="1" x14ac:dyDescent="0.2">
      <c r="A37" s="152"/>
      <c r="B37" s="158"/>
      <c r="C37" s="162"/>
      <c r="D37" s="163"/>
      <c r="E37" s="164"/>
      <c r="F37" s="122"/>
      <c r="G37" s="123"/>
      <c r="H37" s="118">
        <f t="shared" ref="H37" si="18">F37*$O$16</f>
        <v>0</v>
      </c>
      <c r="I37" s="127"/>
      <c r="J37" s="127"/>
      <c r="K37" s="127"/>
      <c r="L37" s="112">
        <f t="shared" ref="L37" si="19">IF(C37="",0,$X$21)</f>
        <v>0</v>
      </c>
      <c r="M37" s="114">
        <f>IF($M$9=$R$17,L37,IF($M$9=$R$18,L37,0))</f>
        <v>0</v>
      </c>
      <c r="N37" s="115"/>
      <c r="O37" s="118">
        <f t="shared" ref="O37" si="20">H37+I37+J37+K37+M37</f>
        <v>0</v>
      </c>
      <c r="P37" s="118"/>
      <c r="T37" s="15"/>
      <c r="U37" s="15"/>
      <c r="V37" s="15"/>
      <c r="W37" s="15"/>
    </row>
    <row r="38" spans="1:23" ht="13.15" customHeight="1" thickBot="1" x14ac:dyDescent="0.25">
      <c r="A38" s="153"/>
      <c r="B38" s="159"/>
      <c r="C38" s="165"/>
      <c r="D38" s="166"/>
      <c r="E38" s="167"/>
      <c r="F38" s="124"/>
      <c r="G38" s="125"/>
      <c r="H38" s="119"/>
      <c r="I38" s="128"/>
      <c r="J38" s="128"/>
      <c r="K38" s="128"/>
      <c r="L38" s="113"/>
      <c r="M38" s="116"/>
      <c r="N38" s="117"/>
      <c r="O38" s="119"/>
      <c r="P38" s="119"/>
      <c r="T38" s="15"/>
      <c r="U38" s="15"/>
      <c r="V38" s="15"/>
      <c r="W38" s="15"/>
    </row>
    <row r="39" spans="1:23" ht="15" customHeight="1" thickBot="1" x14ac:dyDescent="0.25">
      <c r="A39" s="67" t="s">
        <v>1</v>
      </c>
      <c r="B39" s="68"/>
      <c r="C39" s="187"/>
      <c r="D39" s="188"/>
      <c r="E39" s="189"/>
      <c r="F39" s="185">
        <f>SUM(F21:F38)</f>
        <v>0</v>
      </c>
      <c r="G39" s="186"/>
      <c r="H39" s="69">
        <f t="shared" ref="H39:O39" si="21">SUM(H21:H38)</f>
        <v>0</v>
      </c>
      <c r="I39" s="69">
        <f t="shared" si="21"/>
        <v>0</v>
      </c>
      <c r="J39" s="69">
        <f t="shared" si="21"/>
        <v>0</v>
      </c>
      <c r="K39" s="69">
        <f t="shared" si="21"/>
        <v>0</v>
      </c>
      <c r="L39" s="70"/>
      <c r="M39" s="206">
        <f t="shared" si="21"/>
        <v>0</v>
      </c>
      <c r="N39" s="207"/>
      <c r="O39" s="71">
        <f t="shared" si="21"/>
        <v>0</v>
      </c>
      <c r="T39" s="15"/>
      <c r="U39" s="15"/>
      <c r="V39" s="15"/>
      <c r="W39" s="15"/>
    </row>
    <row r="40" spans="1:23" ht="5.45" customHeight="1" x14ac:dyDescent="0.2">
      <c r="A40" s="58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T40" s="15"/>
      <c r="U40" s="15"/>
      <c r="V40" s="15"/>
      <c r="W40" s="15"/>
    </row>
    <row r="41" spans="1:23" ht="15" customHeight="1" thickBot="1" x14ac:dyDescent="0.25">
      <c r="A41" s="57" t="str">
        <f>IF(M9=R16,S44,IF(M9=R17,S44,IF(M9=R18,S44,IF(M9=R19,S44,S43))))</f>
        <v>Je certifie avoir engagé les frais ci-dessus dans le cadre de mon action de bénévole pour le compte de l'association "Ligue Occitanie de Badminton"</v>
      </c>
      <c r="R41">
        <f>IF(M9=R17,2,IF(M9=R18,2,1))</f>
        <v>1</v>
      </c>
      <c r="S41" s="25"/>
      <c r="T41" s="15"/>
      <c r="U41" s="15"/>
      <c r="V41" s="15"/>
      <c r="W41" s="15"/>
    </row>
    <row r="42" spans="1:23" ht="13.7" customHeight="1" x14ac:dyDescent="0.2">
      <c r="A42" s="76" t="s">
        <v>6</v>
      </c>
      <c r="B42" s="144" t="s">
        <v>4</v>
      </c>
      <c r="C42" s="145"/>
      <c r="D42" s="202" t="s">
        <v>5</v>
      </c>
      <c r="E42" s="203"/>
      <c r="F42" s="12"/>
      <c r="G42" s="12"/>
      <c r="H42" s="156" t="s">
        <v>16</v>
      </c>
      <c r="I42" s="157"/>
      <c r="J42" s="157" t="s">
        <v>4</v>
      </c>
      <c r="K42" s="157"/>
      <c r="L42" s="78"/>
      <c r="M42" s="157" t="s">
        <v>5</v>
      </c>
      <c r="N42" s="157"/>
      <c r="O42" s="157"/>
      <c r="P42" s="170"/>
      <c r="R42" s="22"/>
      <c r="S42" s="25"/>
      <c r="T42" s="15"/>
      <c r="U42" s="15"/>
      <c r="V42" s="15"/>
      <c r="W42" s="15"/>
    </row>
    <row r="43" spans="1:23" ht="35.450000000000003" customHeight="1" thickBot="1" x14ac:dyDescent="0.25">
      <c r="A43" s="77"/>
      <c r="B43" s="146"/>
      <c r="C43" s="147"/>
      <c r="D43" s="204"/>
      <c r="E43" s="205"/>
      <c r="F43" s="26"/>
      <c r="G43" s="26"/>
      <c r="H43" s="209"/>
      <c r="I43" s="131"/>
      <c r="J43" s="131"/>
      <c r="K43" s="131"/>
      <c r="L43" s="79"/>
      <c r="M43" s="131"/>
      <c r="N43" s="131"/>
      <c r="O43" s="131"/>
      <c r="P43" s="171"/>
      <c r="R43" s="22"/>
      <c r="S43" s="46" t="s">
        <v>65</v>
      </c>
      <c r="T43" s="15"/>
      <c r="U43" s="15"/>
      <c r="V43" s="15"/>
      <c r="W43" s="15"/>
    </row>
    <row r="44" spans="1:23" ht="8.1" customHeight="1" thickBot="1" x14ac:dyDescent="0.25">
      <c r="A44" s="208"/>
      <c r="B44" s="208"/>
      <c r="C44" s="208"/>
      <c r="D44" s="208"/>
      <c r="E44" s="208"/>
      <c r="F44" s="208"/>
      <c r="G44" s="63"/>
      <c r="H44" s="17"/>
      <c r="I44" s="17"/>
      <c r="J44" s="17"/>
      <c r="K44" s="17"/>
      <c r="L44" s="17"/>
      <c r="M44" s="17"/>
      <c r="N44" s="17"/>
      <c r="O44" s="17"/>
      <c r="R44" s="22"/>
      <c r="S44" s="46" t="s">
        <v>68</v>
      </c>
      <c r="W44" s="15"/>
    </row>
    <row r="45" spans="1:23" ht="21.75" customHeight="1" x14ac:dyDescent="0.2">
      <c r="A45" s="168" t="s">
        <v>73</v>
      </c>
      <c r="B45" s="169"/>
      <c r="C45" s="190" t="s">
        <v>77</v>
      </c>
      <c r="D45" s="191"/>
      <c r="E45" s="192"/>
      <c r="F45" s="27"/>
      <c r="G45" s="27"/>
      <c r="H45" s="172" t="s">
        <v>8</v>
      </c>
      <c r="I45" s="173"/>
      <c r="J45" s="178" t="s">
        <v>4</v>
      </c>
      <c r="K45" s="178"/>
      <c r="L45" s="74"/>
      <c r="M45" s="181" t="s">
        <v>5</v>
      </c>
      <c r="N45" s="181"/>
      <c r="O45" s="181"/>
      <c r="P45" s="182"/>
      <c r="S45" t="s">
        <v>78</v>
      </c>
    </row>
    <row r="46" spans="1:23" x14ac:dyDescent="0.2">
      <c r="A46" s="81" t="s">
        <v>74</v>
      </c>
      <c r="B46" s="82" t="s">
        <v>74</v>
      </c>
      <c r="C46" s="193"/>
      <c r="D46" s="194"/>
      <c r="E46" s="195"/>
      <c r="F46" s="27"/>
      <c r="G46" s="27"/>
      <c r="H46" s="174"/>
      <c r="I46" s="175"/>
      <c r="J46" s="179"/>
      <c r="K46" s="179"/>
      <c r="L46" s="72"/>
      <c r="M46" s="179"/>
      <c r="N46" s="179"/>
      <c r="O46" s="179"/>
      <c r="P46" s="183"/>
    </row>
    <row r="47" spans="1:23" ht="12.95" customHeight="1" x14ac:dyDescent="0.2">
      <c r="A47" s="81" t="s">
        <v>74</v>
      </c>
      <c r="B47" s="82" t="s">
        <v>74</v>
      </c>
      <c r="C47" s="196" t="s">
        <v>58</v>
      </c>
      <c r="D47" s="197"/>
      <c r="E47" s="198"/>
      <c r="F47" s="27"/>
      <c r="G47" s="27"/>
      <c r="H47" s="174"/>
      <c r="I47" s="175"/>
      <c r="J47" s="179"/>
      <c r="K47" s="179"/>
      <c r="L47" s="72"/>
      <c r="M47" s="179"/>
      <c r="N47" s="179"/>
      <c r="O47" s="179"/>
      <c r="P47" s="183"/>
    </row>
    <row r="48" spans="1:23" x14ac:dyDescent="0.2">
      <c r="A48" s="81" t="s">
        <v>74</v>
      </c>
      <c r="B48" s="82" t="s">
        <v>74</v>
      </c>
      <c r="C48" s="196"/>
      <c r="D48" s="197"/>
      <c r="E48" s="198"/>
      <c r="F48" s="27"/>
      <c r="G48" s="27"/>
      <c r="H48" s="174"/>
      <c r="I48" s="175"/>
      <c r="J48" s="179"/>
      <c r="K48" s="179"/>
      <c r="L48" s="72"/>
      <c r="M48" s="179"/>
      <c r="N48" s="179"/>
      <c r="O48" s="179"/>
      <c r="P48" s="183"/>
    </row>
    <row r="49" spans="1:16" ht="13.5" thickBot="1" x14ac:dyDescent="0.25">
      <c r="A49" s="80" t="s">
        <v>74</v>
      </c>
      <c r="B49" s="83" t="s">
        <v>74</v>
      </c>
      <c r="C49" s="199"/>
      <c r="D49" s="200"/>
      <c r="E49" s="201"/>
      <c r="F49" s="27"/>
      <c r="G49" s="27"/>
      <c r="H49" s="176"/>
      <c r="I49" s="177"/>
      <c r="J49" s="180"/>
      <c r="K49" s="180"/>
      <c r="L49" s="73"/>
      <c r="M49" s="180"/>
      <c r="N49" s="180"/>
      <c r="O49" s="180"/>
      <c r="P49" s="184"/>
    </row>
    <row r="50" spans="1:16" x14ac:dyDescent="0.2">
      <c r="A50" s="3"/>
      <c r="B50" s="3"/>
      <c r="C50" s="3"/>
      <c r="D50" s="3"/>
      <c r="E50" s="3"/>
    </row>
    <row r="51" spans="1:16" x14ac:dyDescent="0.2">
      <c r="A51" s="3"/>
      <c r="B51" s="3"/>
      <c r="C51" s="3"/>
      <c r="D51" s="3"/>
      <c r="E51" s="3"/>
    </row>
    <row r="55" spans="1:16" x14ac:dyDescent="0.2">
      <c r="D55" s="2"/>
    </row>
    <row r="60" spans="1:16" x14ac:dyDescent="0.2">
      <c r="E60"/>
    </row>
  </sheetData>
  <sheetProtection algorithmName="SHA-512" hashValue="qwZ63ep6ynKHV1rAIEdJCQJp3qq4L4pXPk7xY1YWuAhYTm3j42HMbk6v2r2FFnxn0dlTypteiOjNvnVufLApRg==" saltValue="DID0ZuTJs2VzDbMBjVEwtw==" spinCount="100000" sheet="1" selectLockedCells="1"/>
  <protectedRanges>
    <protectedRange sqref="S41:S42 U29 M19:N20 A44:C44 H42 A41:D41 A43:G43 S30 C39 S21 S23:S25 E39" name="Plage1"/>
    <protectedRange sqref="F22:G22 I22:K22 I24:K24 I26:K26 I28:K28 I36:K36 I38:K38 L20 I34:K34 I32:K32 I30:K30 M21:N38 F24:G24 F26:G26 F28:G28 F30:G30 F32:G32 F34:G34 F36:G36 F38:G38" name="Plage1_1"/>
    <protectedRange sqref="A21:G21 I21:L21 I23:K23 I25:K25 I27:K27 I35:K35 I37:K37 L19 I33:K33 I31:K31 I29:K29 D22:E22 A23:G23 A25:G25 A27:G27 A29:G29 A31:G31 A33:G33 A35:G35 A37:G37 D24:E24 D26:E26 D28:E28 D30:E30 D32:E32 D34:E34 D36:E36 D38:E38 L22:L38" name="Plage1_1_1"/>
  </protectedRanges>
  <dataConsolidate/>
  <mergeCells count="161">
    <mergeCell ref="M29:N30"/>
    <mergeCell ref="O29:O30"/>
    <mergeCell ref="P29:P30"/>
    <mergeCell ref="H29:H30"/>
    <mergeCell ref="I29:I30"/>
    <mergeCell ref="J29:J30"/>
    <mergeCell ref="K31:K32"/>
    <mergeCell ref="L31:L32"/>
    <mergeCell ref="M31:N32"/>
    <mergeCell ref="O31:O32"/>
    <mergeCell ref="P31:P32"/>
    <mergeCell ref="H31:H32"/>
    <mergeCell ref="I31:I32"/>
    <mergeCell ref="J31:J32"/>
    <mergeCell ref="K29:K30"/>
    <mergeCell ref="L29:L30"/>
    <mergeCell ref="A45:B45"/>
    <mergeCell ref="A37:A38"/>
    <mergeCell ref="M42:P42"/>
    <mergeCell ref="M43:P43"/>
    <mergeCell ref="H45:I45"/>
    <mergeCell ref="H46:I49"/>
    <mergeCell ref="J45:K45"/>
    <mergeCell ref="J46:K49"/>
    <mergeCell ref="M45:P45"/>
    <mergeCell ref="M46:P49"/>
    <mergeCell ref="F37:G38"/>
    <mergeCell ref="F39:G39"/>
    <mergeCell ref="C37:E38"/>
    <mergeCell ref="C39:E39"/>
    <mergeCell ref="C45:E46"/>
    <mergeCell ref="C47:E49"/>
    <mergeCell ref="D42:E42"/>
    <mergeCell ref="D43:E43"/>
    <mergeCell ref="J37:J38"/>
    <mergeCell ref="K37:K38"/>
    <mergeCell ref="M39:N39"/>
    <mergeCell ref="J42:K42"/>
    <mergeCell ref="A44:F44"/>
    <mergeCell ref="H43:I43"/>
    <mergeCell ref="P23:P24"/>
    <mergeCell ref="P25:P26"/>
    <mergeCell ref="P27:P28"/>
    <mergeCell ref="P35:P36"/>
    <mergeCell ref="P37:P38"/>
    <mergeCell ref="P33:P34"/>
    <mergeCell ref="O23:O24"/>
    <mergeCell ref="O25:O26"/>
    <mergeCell ref="O27:O28"/>
    <mergeCell ref="O35:O36"/>
    <mergeCell ref="O37:O38"/>
    <mergeCell ref="O33:O34"/>
    <mergeCell ref="M23:N24"/>
    <mergeCell ref="M25:N26"/>
    <mergeCell ref="M27:N28"/>
    <mergeCell ref="M35:N36"/>
    <mergeCell ref="M37:N38"/>
    <mergeCell ref="M33:N34"/>
    <mergeCell ref="L23:L24"/>
    <mergeCell ref="H33:H34"/>
    <mergeCell ref="A35:A36"/>
    <mergeCell ref="L25:L26"/>
    <mergeCell ref="L27:L28"/>
    <mergeCell ref="L35:L36"/>
    <mergeCell ref="L37:L38"/>
    <mergeCell ref="L33:L34"/>
    <mergeCell ref="K23:K24"/>
    <mergeCell ref="I25:I26"/>
    <mergeCell ref="J25:J26"/>
    <mergeCell ref="K25:K26"/>
    <mergeCell ref="I27:I28"/>
    <mergeCell ref="J27:J28"/>
    <mergeCell ref="K27:K28"/>
    <mergeCell ref="I33:I34"/>
    <mergeCell ref="J33:J34"/>
    <mergeCell ref="K33:K34"/>
    <mergeCell ref="F35:G36"/>
    <mergeCell ref="C23:E24"/>
    <mergeCell ref="C25:E26"/>
    <mergeCell ref="C27:E28"/>
    <mergeCell ref="C29:E30"/>
    <mergeCell ref="A33:A34"/>
    <mergeCell ref="B33:B34"/>
    <mergeCell ref="A31:A32"/>
    <mergeCell ref="B31:B32"/>
    <mergeCell ref="A29:A30"/>
    <mergeCell ref="B29:B30"/>
    <mergeCell ref="F25:G26"/>
    <mergeCell ref="F33:G34"/>
    <mergeCell ref="J35:J36"/>
    <mergeCell ref="K35:K36"/>
    <mergeCell ref="F27:G28"/>
    <mergeCell ref="F29:G30"/>
    <mergeCell ref="F31:G32"/>
    <mergeCell ref="B19:B20"/>
    <mergeCell ref="H42:I42"/>
    <mergeCell ref="H27:H28"/>
    <mergeCell ref="H35:H36"/>
    <mergeCell ref="H37:H38"/>
    <mergeCell ref="I35:I36"/>
    <mergeCell ref="I37:I38"/>
    <mergeCell ref="B21:B22"/>
    <mergeCell ref="B23:B24"/>
    <mergeCell ref="B25:B26"/>
    <mergeCell ref="B27:B28"/>
    <mergeCell ref="B35:B36"/>
    <mergeCell ref="B37:B38"/>
    <mergeCell ref="C19:E20"/>
    <mergeCell ref="C21:E22"/>
    <mergeCell ref="C31:E32"/>
    <mergeCell ref="C33:E34"/>
    <mergeCell ref="C35:E36"/>
    <mergeCell ref="F23:G24"/>
    <mergeCell ref="J43:K43"/>
    <mergeCell ref="J19:J20"/>
    <mergeCell ref="O16:O17"/>
    <mergeCell ref="M19:N19"/>
    <mergeCell ref="O19:O20"/>
    <mergeCell ref="A19:A20"/>
    <mergeCell ref="H19:H20"/>
    <mergeCell ref="I19:I20"/>
    <mergeCell ref="F19:G20"/>
    <mergeCell ref="B42:C42"/>
    <mergeCell ref="B43:C43"/>
    <mergeCell ref="M16:M17"/>
    <mergeCell ref="K19:K20"/>
    <mergeCell ref="M20:N20"/>
    <mergeCell ref="H21:H22"/>
    <mergeCell ref="H23:H24"/>
    <mergeCell ref="H25:H26"/>
    <mergeCell ref="I21:I22"/>
    <mergeCell ref="J21:J22"/>
    <mergeCell ref="K21:K22"/>
    <mergeCell ref="A21:A22"/>
    <mergeCell ref="A23:A24"/>
    <mergeCell ref="A25:A26"/>
    <mergeCell ref="A27:A28"/>
    <mergeCell ref="N11:O11"/>
    <mergeCell ref="H9:J13"/>
    <mergeCell ref="H8:I8"/>
    <mergeCell ref="D1:K4"/>
    <mergeCell ref="D8:F8"/>
    <mergeCell ref="D9:F9"/>
    <mergeCell ref="D10:F10"/>
    <mergeCell ref="D11:F13"/>
    <mergeCell ref="S25:T25"/>
    <mergeCell ref="M14:O14"/>
    <mergeCell ref="M13:O13"/>
    <mergeCell ref="M9:O9"/>
    <mergeCell ref="P19:P20"/>
    <mergeCell ref="L21:L22"/>
    <mergeCell ref="M21:N22"/>
    <mergeCell ref="O21:O22"/>
    <mergeCell ref="P21:P22"/>
    <mergeCell ref="L19:L20"/>
    <mergeCell ref="F21:G22"/>
    <mergeCell ref="E5:K6"/>
    <mergeCell ref="I23:I24"/>
    <mergeCell ref="J23:J24"/>
    <mergeCell ref="B16:K16"/>
    <mergeCell ref="B17:K17"/>
  </mergeCells>
  <phoneticPr fontId="3" type="noConversion"/>
  <conditionalFormatting sqref="A16:A17">
    <cfRule type="cellIs" dxfId="22" priority="25" operator="equal">
      <formula>"NON"</formula>
    </cfRule>
    <cfRule type="cellIs" dxfId="21" priority="26" operator="equal">
      <formula>"OUI"</formula>
    </cfRule>
  </conditionalFormatting>
  <conditionalFormatting sqref="A45:B45">
    <cfRule type="expression" dxfId="20" priority="13">
      <formula>$S$14="OUI"</formula>
    </cfRule>
  </conditionalFormatting>
  <conditionalFormatting sqref="A46:B49">
    <cfRule type="expression" dxfId="19" priority="8" stopIfTrue="1">
      <formula>$M$11=$S$5</formula>
    </cfRule>
  </conditionalFormatting>
  <conditionalFormatting sqref="A47:B49 B46">
    <cfRule type="expression" dxfId="18" priority="7" stopIfTrue="1">
      <formula>$M$11=$S$6</formula>
    </cfRule>
  </conditionalFormatting>
  <conditionalFormatting sqref="A47:B49">
    <cfRule type="expression" dxfId="17" priority="6" stopIfTrue="1">
      <formula>$M$11=$S$7</formula>
    </cfRule>
  </conditionalFormatting>
  <conditionalFormatting sqref="A48:B49 B47">
    <cfRule type="expression" dxfId="16" priority="5" stopIfTrue="1">
      <formula>$M$11=$S$8</formula>
    </cfRule>
  </conditionalFormatting>
  <conditionalFormatting sqref="A48:B49">
    <cfRule type="expression" dxfId="15" priority="4" stopIfTrue="1">
      <formula>$M$11=$S$9</formula>
    </cfRule>
  </conditionalFormatting>
  <conditionalFormatting sqref="A49:B49 B48">
    <cfRule type="expression" dxfId="14" priority="3" stopIfTrue="1">
      <formula>$M$11=$S$10</formula>
    </cfRule>
  </conditionalFormatting>
  <conditionalFormatting sqref="A49:B49">
    <cfRule type="expression" dxfId="13" priority="2" stopIfTrue="1">
      <formula>$M$11=$S$11</formula>
    </cfRule>
  </conditionalFormatting>
  <conditionalFormatting sqref="B19:B38">
    <cfRule type="expression" dxfId="12" priority="15">
      <formula>$X$22=2</formula>
    </cfRule>
  </conditionalFormatting>
  <conditionalFormatting sqref="B49">
    <cfRule type="expression" dxfId="11" priority="1" stopIfTrue="1">
      <formula>$M$11=$S$12</formula>
    </cfRule>
  </conditionalFormatting>
  <conditionalFormatting sqref="B16:C16">
    <cfRule type="expression" dxfId="10" priority="27">
      <formula>$A$16="NON"</formula>
    </cfRule>
    <cfRule type="expression" dxfId="9" priority="28">
      <formula>$A$16="OUI"</formula>
    </cfRule>
  </conditionalFormatting>
  <conditionalFormatting sqref="B17:C17">
    <cfRule type="expression" dxfId="8" priority="23">
      <formula>$A$17="NON"</formula>
    </cfRule>
    <cfRule type="expression" dxfId="7" priority="24">
      <formula>$A$17="OUI"</formula>
    </cfRule>
  </conditionalFormatting>
  <conditionalFormatting sqref="C39">
    <cfRule type="expression" dxfId="6" priority="31">
      <formula>$F$39&gt;0</formula>
    </cfRule>
  </conditionalFormatting>
  <conditionalFormatting sqref="F39">
    <cfRule type="expression" dxfId="5" priority="37">
      <formula>$F$39&gt;0</formula>
    </cfRule>
  </conditionalFormatting>
  <conditionalFormatting sqref="M19:N38">
    <cfRule type="expression" dxfId="4" priority="14">
      <formula>$R$41=1</formula>
    </cfRule>
  </conditionalFormatting>
  <conditionalFormatting sqref="M14:O14">
    <cfRule type="containsText" dxfId="3" priority="18" operator="containsText" text="par ma commission">
      <formula>NOT(ISERROR(SEARCH("par ma commission",M14)))</formula>
    </cfRule>
  </conditionalFormatting>
  <conditionalFormatting sqref="W2:W6">
    <cfRule type="expression" dxfId="2" priority="21">
      <formula>$F$12="&lt; 5000"</formula>
    </cfRule>
  </conditionalFormatting>
  <conditionalFormatting sqref="Y19:Y20 AB21:AB23 Y24:Y26">
    <cfRule type="expression" dxfId="1" priority="42">
      <formula>$U$27="&lt; 5000"</formula>
    </cfRule>
  </conditionalFormatting>
  <conditionalFormatting sqref="Z19:Z20 AC21:AC23 Z24:Z26">
    <cfRule type="expression" dxfId="0" priority="43">
      <formula>$U$27="&gt; 5000"</formula>
    </cfRule>
  </conditionalFormatting>
  <dataValidations xWindow="516" yWindow="402" count="12">
    <dataValidation type="list" showInputMessage="1" showErrorMessage="1" sqref="D53" xr:uid="{00000000-0002-0000-0000-000000000000}">
      <formula1>#REF!</formula1>
    </dataValidation>
    <dataValidation type="list" allowBlank="1" showInputMessage="1" showErrorMessage="1" promptTitle="Choix du kilometrage annuel" prompt="Cliquer sur la flèche située à droite de la cellule colorée pour choisir à quelle catégorie appartiennent les km de cette note de frais._x000a_  &lt; 5000 km_x000a_  &gt; 5000 km" sqref="U27" xr:uid="{00000000-0002-0000-0000-000002000000}">
      <formula1>$W$28:$W$29</formula1>
    </dataValidation>
    <dataValidation type="list" allowBlank="1" showInputMessage="1" showErrorMessage="1" sqref="A16" xr:uid="{2E4A675B-90D7-4858-9AB8-E6747E7DA869}">
      <formula1>$S$3:$S$4</formula1>
    </dataValidation>
    <dataValidation type="list" allowBlank="1" showInputMessage="1" showErrorMessage="1" sqref="M11" xr:uid="{646644C5-E949-402F-BA89-AD51594E5973}">
      <formula1>$S$5:$S$13</formula1>
    </dataValidation>
    <dataValidation type="list" allowBlank="1" showInputMessage="1" showErrorMessage="1" sqref="M16:M17" xr:uid="{34EF3A71-C30F-463D-92A8-10608CCCB61E}">
      <formula1>$V$1:$V$11</formula1>
    </dataValidation>
    <dataValidation type="list" allowBlank="1" showInputMessage="1" showErrorMessage="1" sqref="I19" xr:uid="{0F07D74A-966F-45BA-8AA8-C8767C6DADCA}">
      <formula1>$Y$3:$Y$6</formula1>
    </dataValidation>
    <dataValidation type="list" allowBlank="1" showInputMessage="1" showErrorMessage="1" sqref="J19" xr:uid="{D21F3214-C143-4AD0-8D46-15E698B5FB1B}">
      <formula1>$Y$9:$Y$11</formula1>
    </dataValidation>
    <dataValidation type="list" allowBlank="1" showInputMessage="1" showErrorMessage="1" sqref="K19" xr:uid="{F8F4B8FE-B14E-4081-BB19-41608FE73E78}">
      <formula1>$Y$13:$Y$15</formula1>
    </dataValidation>
    <dataValidation type="list" allowBlank="1" showInputMessage="1" showErrorMessage="1" sqref="M20:N20" xr:uid="{BA3537D0-4932-42C9-9B34-9943C148D21E}">
      <formula1>INDIRECT($M$9)</formula1>
    </dataValidation>
    <dataValidation type="list" allowBlank="1" showInputMessage="1" showErrorMessage="1" sqref="M9:O9" xr:uid="{6B765FE4-71D8-4FC3-8FA5-D45471804277}">
      <formula1>$R$14:$R$25</formula1>
    </dataValidation>
    <dataValidation type="list" allowBlank="1" showInputMessage="1" showErrorMessage="1" sqref="B21:B38" xr:uid="{012A2F36-C795-45F0-8BA7-05456AE9BA81}">
      <formula1>$R$26:$R$39</formula1>
    </dataValidation>
    <dataValidation type="list" allowBlank="1" showInputMessage="1" showErrorMessage="1" sqref="P9" xr:uid="{6630F338-60AF-42E9-B346-E22435B558A7}">
      <formula1>$Z$20:$Z$22</formula1>
    </dataValidation>
  </dataValidations>
  <hyperlinks>
    <hyperlink ref="S15" r:id="rId1" xr:uid="{9745A9D2-D785-40EF-9C80-4E0F736A9CBB}"/>
    <hyperlink ref="S17" r:id="rId2" xr:uid="{595307D7-A152-49F1-A764-90B95E38FC4C}"/>
    <hyperlink ref="S18" r:id="rId3" xr:uid="{D76D1199-44CE-4B1C-8391-8B657E76DF30}"/>
    <hyperlink ref="S19" r:id="rId4" xr:uid="{00FC3A0F-00C8-47BF-ABE1-4220A6276B5A}"/>
    <hyperlink ref="S20" r:id="rId5" xr:uid="{E4FC689B-3482-41F5-8F95-2B5DB3F94C9E}"/>
    <hyperlink ref="S21" r:id="rId6" xr:uid="{AD985E1F-5BF5-4049-8389-FA862D5F6022}"/>
    <hyperlink ref="S16" r:id="rId7" xr:uid="{F980CEC7-5F8E-4FD1-8E61-D812A1B7448C}"/>
    <hyperlink ref="S25" r:id="rId8" xr:uid="{3806158D-E29E-49FA-A4D1-A61498CD77BC}"/>
    <hyperlink ref="S24" r:id="rId9" xr:uid="{AC3DB3F7-8440-4550-B542-5CE816ECC115}"/>
    <hyperlink ref="S23" r:id="rId10" xr:uid="{8C1951A0-D220-453E-952C-2EDAC56796B6}"/>
    <hyperlink ref="S22" r:id="rId11" xr:uid="{1CCDEE7B-8EDC-4B63-8255-DF2E39F42DFF}"/>
  </hyperlinks>
  <printOptions horizontalCentered="1" verticalCentered="1"/>
  <pageMargins left="0.11811023622047245" right="7.874015748031496E-2" top="3.937007874015748E-2" bottom="0.23622047244094491" header="0" footer="0"/>
  <pageSetup paperSize="9" scale="87" orientation="landscape" r:id="rId12"/>
  <headerFooter alignWithMargins="0">
    <oddFooter>&amp;L
&amp;CLigue Occitanie de Badminton : 7 Rue André Citroën - 31130 BALMA&amp;R
Préparé le &amp;D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NDF LIGUE</vt:lpstr>
      <vt:lpstr>'NDF LIGUE'!Formateur</vt:lpstr>
      <vt:lpstr>Officiel_Technique</vt:lpstr>
      <vt:lpstr>'NDF LIGUE'!Zone_d_impression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FAH-NDF-2017</dc:title>
  <dc:creator>Clement TISSIER</dc:creator>
  <cp:lastModifiedBy>Yannick</cp:lastModifiedBy>
  <cp:lastPrinted>2023-09-01T10:07:18Z</cp:lastPrinted>
  <dcterms:created xsi:type="dcterms:W3CDTF">2008-10-23T16:40:04Z</dcterms:created>
  <dcterms:modified xsi:type="dcterms:W3CDTF">2023-09-08T10:25:37Z</dcterms:modified>
</cp:coreProperties>
</file>