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 codeName="ThisWorkbook" defaultThemeVersion="124226"/>
  <bookViews>
    <workbookView xWindow="0" yWindow="0" windowWidth="26083" windowHeight="10189" activeTab="0"/>
  </bookViews>
  <sheets>
    <sheet name="NDF LIGUE" sheetId="1" r:id="rId1"/>
  </sheets>
  <definedNames>
    <definedName name="Formateur" localSheetId="0">'NDF LIGUE'!$AC$23:$AC$24</definedName>
    <definedName name="Membre_commission">'NDF LIGUE'!$U$26:$U$35</definedName>
    <definedName name="Officiel_Technique">'NDF LIGUE'!$AC$20:$AC$22</definedName>
    <definedName name="_xlnm.Print_Area" localSheetId="0">'NDF LIGUE'!$A$1:$S$50</definedName>
  </definedNames>
  <calcPr calcId="191029"/>
</workbook>
</file>

<file path=xl/sharedStrings.xml><?xml version="1.0" encoding="utf-8"?>
<sst xmlns="http://schemas.openxmlformats.org/spreadsheetml/2006/main" count="126" uniqueCount="93">
  <si>
    <t>Dates</t>
  </si>
  <si>
    <t>TOTAL</t>
  </si>
  <si>
    <t>Péage</t>
  </si>
  <si>
    <t>Parking</t>
  </si>
  <si>
    <t>Date</t>
  </si>
  <si>
    <t>Signature</t>
  </si>
  <si>
    <t>Fait à</t>
  </si>
  <si>
    <t>Autres</t>
  </si>
  <si>
    <t xml:space="preserve">Payé par : </t>
  </si>
  <si>
    <t>Nb km</t>
  </si>
  <si>
    <t>Remb. km</t>
  </si>
  <si>
    <t>Objet de la dépense (déplacement ou événement) + description</t>
  </si>
  <si>
    <t>Nom et Prénom :</t>
  </si>
  <si>
    <t>Période concernée :</t>
  </si>
  <si>
    <t>OUI</t>
  </si>
  <si>
    <t>NON</t>
  </si>
  <si>
    <t>Contrôle : NOM</t>
  </si>
  <si>
    <t>&lt;= 3 CV</t>
  </si>
  <si>
    <t>4 CV</t>
  </si>
  <si>
    <t>5 CV</t>
  </si>
  <si>
    <t>6 CV</t>
  </si>
  <si>
    <t>=&gt; 7 CV</t>
  </si>
  <si>
    <t>Puiss. Fiscale</t>
  </si>
  <si>
    <t>&lt;= 3 CV ELEC</t>
  </si>
  <si>
    <t>4 CV ELEC</t>
  </si>
  <si>
    <t>5 CV ELEC</t>
  </si>
  <si>
    <t>6 CV ELEC</t>
  </si>
  <si>
    <t>=&gt; 7 CV ELEC</t>
  </si>
  <si>
    <t>Concernant les frais ci-dessous, je choisis l'option suivante :</t>
  </si>
  <si>
    <t>Adresse :</t>
  </si>
  <si>
    <t>Copie carte grise obligatoire</t>
  </si>
  <si>
    <t>Je suis :</t>
  </si>
  <si>
    <t>Elu</t>
  </si>
  <si>
    <t>Salarié</t>
  </si>
  <si>
    <t>Formateur</t>
  </si>
  <si>
    <t>Cadre ETR</t>
  </si>
  <si>
    <t>Parent accompagnateur</t>
  </si>
  <si>
    <t>Bénévole</t>
  </si>
  <si>
    <t>secretariat@badocc.org</t>
  </si>
  <si>
    <t>arbitrage@badocc.org</t>
  </si>
  <si>
    <t>formation@badocc.org</t>
  </si>
  <si>
    <t>jeunes@badocc.org</t>
  </si>
  <si>
    <t xml:space="preserve">                        FICHE INDIVIDUELLE DE NOTE DE FRAIS </t>
  </si>
  <si>
    <t>J'envoie cette note de frais à :</t>
  </si>
  <si>
    <t>Personne</t>
  </si>
  <si>
    <t>Je certifie abandonner ces frais au profit de l'association dont je suis bénévole. Dans ce cas, je recevrai un reçu fiscal global de l'association en fin d'année</t>
  </si>
  <si>
    <t>Repas</t>
  </si>
  <si>
    <t>Hôtel</t>
  </si>
  <si>
    <t>Train</t>
  </si>
  <si>
    <t>Tram/Bus</t>
  </si>
  <si>
    <t>Indemnités</t>
  </si>
  <si>
    <t>hôtel</t>
  </si>
  <si>
    <t>Arbitre</t>
  </si>
  <si>
    <t>comptabilite@badocc.org</t>
  </si>
  <si>
    <t>Président comité</t>
  </si>
  <si>
    <t>Représentant Comité</t>
  </si>
  <si>
    <t>Invité</t>
  </si>
  <si>
    <t>roxane.venuti@badocc.org</t>
  </si>
  <si>
    <t>directeur.ligue@badocc.org</t>
  </si>
  <si>
    <t>Je certifie avoir engagé les frais ci-dessus dans le cadre de mon action de bénévole pour le compte de l'association "Ligue Occitanie de Badminton"</t>
  </si>
  <si>
    <t>Réservé Ligue</t>
  </si>
  <si>
    <t>Somme si OT</t>
  </si>
  <si>
    <t>Membre Com CLOT</t>
  </si>
  <si>
    <t>Membre Com CORPO</t>
  </si>
  <si>
    <t>Membre Com PARABAD</t>
  </si>
  <si>
    <t>* nom des personnes transportées</t>
  </si>
  <si>
    <t>-</t>
  </si>
  <si>
    <t>Je désire être remboursé de ces frais (obligatoire si salarié, OT ou formateur) : Si c'est un premier remboursement, je n'oublie pas de joindre mon RIB</t>
  </si>
  <si>
    <t xml:space="preserve">                                    Association Ligue Occitanie de Badminton</t>
  </si>
  <si>
    <t>Si je suis OT, je ne peux pas abandonner mes indemnités, mais je peux abandonner mes frais km et autres. Dans ce cas, je fais une seconde fiche de frais</t>
  </si>
  <si>
    <t>Membre Com INTERCLUB</t>
  </si>
  <si>
    <t>Membre Com JEUNES</t>
  </si>
  <si>
    <t>Membre Com COMPETITION</t>
  </si>
  <si>
    <t>Membre Com SPORT SANTE</t>
  </si>
  <si>
    <t>Membre Com DD</t>
  </si>
  <si>
    <t>Membre autres Com</t>
  </si>
  <si>
    <t>Officiel_Technique</t>
  </si>
  <si>
    <t>Membre_commission</t>
  </si>
  <si>
    <t>JA</t>
  </si>
  <si>
    <t>Je certifie avoir engagé les frais ci-dessus dans le cadre de mon action de salarié/Cadre ETR au sein de l'association "Ligue Occitanie de Badminton"</t>
  </si>
  <si>
    <t>Je certifie avoir engagé les frais ci-dessus dans le cadre de mon action de Officiel Technique au sein de l'association "Ligue Occitanie de Badminton"</t>
  </si>
  <si>
    <t>Je certifie avoir engagé les frais ci-dessus dans le cadre de mon action de formateur au sein de l'association "Ligue Occitanie de Badminton"</t>
  </si>
  <si>
    <t>tristan.aurand@badocc.org</t>
  </si>
  <si>
    <t>interclubs@badocc.org</t>
  </si>
  <si>
    <t>competitions@badocc.org</t>
  </si>
  <si>
    <t>francois.durier@badocc.org</t>
  </si>
  <si>
    <t>Pour que cette demande soit traitée, tous les originaux numérisés des justificatifs des dépenses doivent être joints (et lisibles) à cette note de frais.</t>
  </si>
  <si>
    <t>Pour rappel : vous devez conserver vos originaux papiers 3 ans à compter de la fin de l'année de la dépense pour pouvoir les présenter à l'administration des finances publiques dans le cadre d'un éventuel contrôle</t>
  </si>
  <si>
    <t>Indemnité OT</t>
  </si>
  <si>
    <t>tarif supplémentaire</t>
  </si>
  <si>
    <r>
      <t xml:space="preserve">Barême Km
</t>
    </r>
    <r>
      <rPr>
        <sz val="8"/>
        <rFont val="Arial"/>
        <family val="2"/>
      </rPr>
      <t>(hors personnes transportées)*</t>
    </r>
  </si>
  <si>
    <t>Nombre de personnes transportées*</t>
  </si>
  <si>
    <t>* Le bonus en cas de personne(s) transportée(s) s'ajoute automatiquement à votre montant de remboursement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</si>
</sst>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0\ &quot;€&quot;"/>
    <numFmt numFmtId="165" formatCode="dd/mm/yy;@"/>
    <numFmt numFmtId="166" formatCode="#,##0.00\ _€"/>
    <numFmt numFmtId="167" formatCode="[$-40C]d\-mmm\-yy;@"/>
    <numFmt numFmtId="177" formatCode="0"/>
  </numFmts>
  <fonts count="1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Calibri"/>
      <family val="2"/>
      <scheme val="minor"/>
    </font>
    <font>
      <b/>
      <sz val="9"/>
      <color theme="0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Arial"/>
      <family val="2"/>
    </font>
    <font>
      <sz val="12"/>
      <name val="Calibri"/>
      <family val="2"/>
      <scheme val="minor"/>
    </font>
    <font>
      <sz val="10"/>
      <color rgb="FFEEDAEC"/>
      <name val="Arial"/>
      <family val="2"/>
    </font>
    <font>
      <b/>
      <sz val="8.5"/>
      <name val="Arial"/>
      <family val="2"/>
    </font>
    <font>
      <b/>
      <sz val="8.5"/>
      <color theme="0"/>
      <name val="Arial"/>
      <family val="2"/>
    </font>
    <font>
      <sz val="10"/>
      <color theme="0"/>
      <name val="Arial"/>
      <family val="2"/>
    </font>
    <font>
      <b/>
      <sz val="10"/>
      <color rgb="FFEEDAEC"/>
      <name val="Arial"/>
      <family val="2"/>
    </font>
    <font>
      <sz val="7.5"/>
      <color rgb="FFEEDAEC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DAEC"/>
        <bgColor indexed="64"/>
      </patternFill>
    </fill>
    <fill>
      <patternFill patternType="solid">
        <fgColor rgb="FF955CA4"/>
        <bgColor indexed="64"/>
      </patternFill>
    </fill>
    <fill>
      <patternFill patternType="solid">
        <fgColor rgb="FFF6EAF5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/>
      <top/>
      <bottom/>
    </border>
    <border>
      <left style="hair"/>
      <right/>
      <top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/>
      <right style="hair"/>
      <top style="hair"/>
      <bottom style="medium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Protection="1"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 quotePrefix="1">
      <alignment horizontal="right" wrapText="1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top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 quotePrefix="1">
      <alignment horizontal="right" wrapText="1"/>
      <protection/>
    </xf>
    <xf numFmtId="0" fontId="3" fillId="2" borderId="2" xfId="0" applyFont="1" applyFill="1" applyBorder="1" applyAlignment="1" applyProtection="1">
      <alignment horizontal="right"/>
      <protection/>
    </xf>
    <xf numFmtId="164" fontId="3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0" fontId="3" fillId="2" borderId="2" xfId="0" applyFont="1" applyFill="1" applyBorder="1" applyAlignment="1" applyProtection="1" quotePrefix="1">
      <alignment horizontal="right"/>
      <protection/>
    </xf>
    <xf numFmtId="0" fontId="9" fillId="3" borderId="4" xfId="0" applyFont="1" applyFill="1" applyBorder="1" applyAlignment="1" applyProtection="1">
      <alignment horizontal="center" vertical="center"/>
      <protection/>
    </xf>
    <xf numFmtId="0" fontId="0" fillId="4" borderId="0" xfId="0" applyFill="1" applyProtection="1"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5" xfId="0" applyBorder="1" applyAlignment="1" applyProtection="1">
      <alignment vertical="top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21" applyProtection="1">
      <protection/>
    </xf>
    <xf numFmtId="0" fontId="10" fillId="0" borderId="0" xfId="21" applyFill="1" applyBorder="1" applyProtection="1">
      <protection/>
    </xf>
    <xf numFmtId="0" fontId="10" fillId="0" borderId="0" xfId="2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6" xfId="0" applyFont="1" applyBorder="1" applyAlignment="1" applyProtection="1">
      <alignment vertical="center"/>
      <protection/>
    </xf>
    <xf numFmtId="0" fontId="11" fillId="4" borderId="0" xfId="0" applyFont="1" applyFill="1" applyBorder="1" applyAlignment="1" applyProtection="1" quotePrefix="1">
      <alignment vertical="top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Fill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7" fillId="4" borderId="0" xfId="0" applyFont="1" applyFill="1" applyBorder="1" applyAlignment="1" applyProtection="1" quotePrefix="1">
      <alignment wrapText="1"/>
      <protection/>
    </xf>
    <xf numFmtId="0" fontId="1" fillId="5" borderId="8" xfId="0" applyFont="1" applyFill="1" applyBorder="1" applyAlignment="1" applyProtection="1">
      <alignment horizontal="center" vertical="center"/>
      <protection/>
    </xf>
    <xf numFmtId="44" fontId="0" fillId="5" borderId="8" xfId="20" applyFont="1" applyFill="1" applyBorder="1" applyAlignment="1" applyProtection="1">
      <alignment vertical="center"/>
      <protection/>
    </xf>
    <xf numFmtId="44" fontId="0" fillId="5" borderId="9" xfId="2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 quotePrefix="1">
      <alignment vertical="top"/>
      <protection locked="0"/>
    </xf>
    <xf numFmtId="0" fontId="4" fillId="0" borderId="13" xfId="0" applyFont="1" applyBorder="1" applyAlignment="1" applyProtection="1" quotePrefix="1">
      <alignment vertical="top"/>
      <protection locked="0"/>
    </xf>
    <xf numFmtId="0" fontId="4" fillId="0" borderId="14" xfId="0" applyFont="1" applyBorder="1" applyAlignment="1" applyProtection="1" quotePrefix="1">
      <alignment vertical="top"/>
      <protection locked="0"/>
    </xf>
    <xf numFmtId="0" fontId="4" fillId="0" borderId="15" xfId="0" applyFont="1" applyBorder="1" applyAlignment="1" applyProtection="1" quotePrefix="1">
      <alignment vertical="top"/>
      <protection locked="0"/>
    </xf>
    <xf numFmtId="165" fontId="2" fillId="0" borderId="0" xfId="0" applyNumberFormat="1" applyFont="1" applyBorder="1" applyAlignment="1" applyProtection="1">
      <alignment vertical="center" wrapText="1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44" fontId="0" fillId="0" borderId="0" xfId="20" applyFont="1" applyFill="1" applyBorder="1" applyAlignment="1" applyProtection="1">
      <alignment vertical="center"/>
      <protection/>
    </xf>
    <xf numFmtId="44" fontId="0" fillId="0" borderId="0" xfId="2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vertical="center"/>
      <protection/>
    </xf>
    <xf numFmtId="0" fontId="7" fillId="4" borderId="0" xfId="0" applyFont="1" applyFill="1" applyBorder="1" applyAlignment="1" applyProtection="1" quotePrefix="1">
      <alignment horizontal="center" wrapText="1"/>
      <protection/>
    </xf>
    <xf numFmtId="0" fontId="11" fillId="4" borderId="0" xfId="0" applyFont="1" applyFill="1" applyBorder="1" applyAlignment="1" applyProtection="1" quotePrefix="1">
      <alignment horizontal="center" vertical="top" wrapText="1"/>
      <protection/>
    </xf>
    <xf numFmtId="0" fontId="0" fillId="0" borderId="16" xfId="0" applyBorder="1" applyAlignment="1" applyProtection="1">
      <alignment vertical="top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 quotePrefix="1">
      <alignment vertical="top"/>
      <protection locked="0"/>
    </xf>
    <xf numFmtId="0" fontId="4" fillId="0" borderId="16" xfId="0" applyFont="1" applyBorder="1" applyAlignment="1" applyProtection="1" quotePrefix="1">
      <alignment vertical="top"/>
      <protection locked="0"/>
    </xf>
    <xf numFmtId="44" fontId="16" fillId="6" borderId="1" xfId="20" applyFont="1" applyFill="1" applyBorder="1" applyAlignment="1" applyProtection="1">
      <alignment horizontal="center" wrapText="1"/>
      <protection/>
    </xf>
    <xf numFmtId="44" fontId="16" fillId="6" borderId="2" xfId="20" applyFont="1" applyFill="1" applyBorder="1" applyAlignment="1" applyProtection="1">
      <alignment vertical="center"/>
      <protection/>
    </xf>
    <xf numFmtId="0" fontId="1" fillId="5" borderId="18" xfId="0" applyFont="1" applyFill="1" applyBorder="1" applyAlignment="1" applyProtection="1">
      <alignment vertical="center"/>
      <protection/>
    </xf>
    <xf numFmtId="0" fontId="1" fillId="5" borderId="19" xfId="0" applyFont="1" applyFill="1" applyBorder="1" applyAlignment="1" applyProtection="1">
      <alignment vertical="center"/>
      <protection/>
    </xf>
    <xf numFmtId="0" fontId="17" fillId="5" borderId="2" xfId="0" applyFont="1" applyFill="1" applyBorder="1" applyAlignment="1" applyProtection="1">
      <alignment vertical="center"/>
      <protection/>
    </xf>
    <xf numFmtId="0" fontId="18" fillId="5" borderId="8" xfId="0" applyFont="1" applyFill="1" applyBorder="1" applyAlignment="1" applyProtection="1">
      <alignment horizontal="left" vertical="center"/>
      <protection/>
    </xf>
    <xf numFmtId="0" fontId="4" fillId="7" borderId="20" xfId="0" applyFont="1" applyFill="1" applyBorder="1" applyAlignment="1" applyProtection="1">
      <alignment horizontal="center"/>
      <protection locked="0"/>
    </xf>
    <xf numFmtId="0" fontId="4" fillId="7" borderId="21" xfId="0" applyFont="1" applyFill="1" applyBorder="1" applyAlignment="1" applyProtection="1">
      <alignment horizontal="center"/>
      <protection locked="0"/>
    </xf>
    <xf numFmtId="0" fontId="4" fillId="7" borderId="22" xfId="0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 applyProtection="1">
      <alignment horizontal="center" vertical="center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4" fillId="5" borderId="26" xfId="0" applyFont="1" applyFill="1" applyBorder="1" applyAlignment="1" applyProtection="1">
      <alignment horizontal="center" vertical="top" wrapText="1"/>
      <protection/>
    </xf>
    <xf numFmtId="0" fontId="4" fillId="5" borderId="27" xfId="0" applyFont="1" applyFill="1" applyBorder="1" applyAlignment="1" applyProtection="1">
      <alignment horizontal="center" vertical="top" wrapText="1"/>
      <protection/>
    </xf>
    <xf numFmtId="0" fontId="4" fillId="5" borderId="28" xfId="0" applyFont="1" applyFill="1" applyBorder="1" applyAlignment="1" applyProtection="1">
      <alignment horizontal="center" vertical="top" wrapText="1"/>
      <protection/>
    </xf>
    <xf numFmtId="0" fontId="4" fillId="5" borderId="29" xfId="0" applyFont="1" applyFill="1" applyBorder="1" applyAlignment="1" applyProtection="1">
      <alignment horizontal="center" vertical="top" wrapText="1"/>
      <protection/>
    </xf>
    <xf numFmtId="0" fontId="4" fillId="5" borderId="0" xfId="0" applyFont="1" applyFill="1" applyBorder="1" applyAlignment="1" applyProtection="1">
      <alignment horizontal="center" vertical="top" wrapText="1"/>
      <protection/>
    </xf>
    <xf numFmtId="0" fontId="4" fillId="5" borderId="14" xfId="0" applyFont="1" applyFill="1" applyBorder="1" applyAlignment="1" applyProtection="1">
      <alignment horizontal="center" vertical="top" wrapText="1"/>
      <protection/>
    </xf>
    <xf numFmtId="0" fontId="4" fillId="5" borderId="30" xfId="0" applyFont="1" applyFill="1" applyBorder="1" applyAlignment="1" applyProtection="1">
      <alignment horizontal="center" vertical="top" wrapText="1"/>
      <protection/>
    </xf>
    <xf numFmtId="0" fontId="4" fillId="5" borderId="16" xfId="0" applyFont="1" applyFill="1" applyBorder="1" applyAlignment="1" applyProtection="1">
      <alignment horizontal="center" vertical="top" wrapText="1"/>
      <protection/>
    </xf>
    <xf numFmtId="0" fontId="4" fillId="5" borderId="15" xfId="0" applyFont="1" applyFill="1" applyBorder="1" applyAlignment="1" applyProtection="1">
      <alignment horizontal="center" vertical="top" wrapText="1"/>
      <protection/>
    </xf>
    <xf numFmtId="0" fontId="0" fillId="8" borderId="31" xfId="0" applyFont="1" applyFill="1" applyBorder="1" applyAlignment="1" applyProtection="1">
      <alignment horizontal="center" vertical="center"/>
      <protection/>
    </xf>
    <xf numFmtId="0" fontId="0" fillId="8" borderId="7" xfId="0" applyFont="1" applyFill="1" applyBorder="1" applyAlignment="1" applyProtection="1">
      <alignment horizontal="center" vertical="center"/>
      <protection/>
    </xf>
    <xf numFmtId="0" fontId="0" fillId="8" borderId="5" xfId="0" applyFont="1" applyFill="1" applyBorder="1" applyAlignment="1" applyProtection="1">
      <alignment horizontal="center" vertical="center"/>
      <protection/>
    </xf>
    <xf numFmtId="0" fontId="0" fillId="8" borderId="6" xfId="0" applyFont="1" applyFill="1" applyBorder="1" applyAlignment="1" applyProtection="1">
      <alignment horizontal="center" vertical="center"/>
      <protection locked="0"/>
    </xf>
    <xf numFmtId="0" fontId="0" fillId="8" borderId="0" xfId="0" applyFont="1" applyFill="1" applyBorder="1" applyAlignment="1" applyProtection="1">
      <alignment horizontal="center" vertical="center"/>
      <protection locked="0"/>
    </xf>
    <xf numFmtId="0" fontId="0" fillId="8" borderId="32" xfId="0" applyFont="1" applyFill="1" applyBorder="1" applyAlignment="1" applyProtection="1">
      <alignment horizontal="center" vertical="center"/>
      <protection locked="0"/>
    </xf>
    <xf numFmtId="0" fontId="0" fillId="8" borderId="6" xfId="0" applyFont="1" applyFill="1" applyBorder="1" applyAlignment="1" applyProtection="1">
      <alignment horizontal="center" vertical="top"/>
      <protection locked="0"/>
    </xf>
    <xf numFmtId="0" fontId="0" fillId="8" borderId="0" xfId="0" applyFont="1" applyFill="1" applyBorder="1" applyAlignment="1" applyProtection="1">
      <alignment horizontal="center" vertical="top"/>
      <protection locked="0"/>
    </xf>
    <xf numFmtId="0" fontId="0" fillId="8" borderId="32" xfId="0" applyFont="1" applyFill="1" applyBorder="1" applyAlignment="1" applyProtection="1">
      <alignment horizontal="center" vertical="top"/>
      <protection locked="0"/>
    </xf>
    <xf numFmtId="0" fontId="3" fillId="8" borderId="6" xfId="0" applyFont="1" applyFill="1" applyBorder="1" applyAlignment="1" applyProtection="1">
      <alignment horizontal="center" vertical="top"/>
      <protection/>
    </xf>
    <xf numFmtId="0" fontId="3" fillId="8" borderId="0" xfId="0" applyFont="1" applyFill="1" applyBorder="1" applyAlignment="1" applyProtection="1">
      <alignment horizontal="center" vertical="top"/>
      <protection/>
    </xf>
    <xf numFmtId="0" fontId="3" fillId="8" borderId="32" xfId="0" applyFont="1" applyFill="1" applyBorder="1" applyAlignment="1" applyProtection="1">
      <alignment horizontal="center" vertical="top"/>
      <protection/>
    </xf>
    <xf numFmtId="0" fontId="6" fillId="8" borderId="33" xfId="0" applyFont="1" applyFill="1" applyBorder="1" applyAlignment="1" applyProtection="1">
      <alignment horizontal="center" vertical="center"/>
      <protection/>
    </xf>
    <xf numFmtId="0" fontId="6" fillId="8" borderId="34" xfId="0" applyFont="1" applyFill="1" applyBorder="1" applyAlignment="1" applyProtection="1">
      <alignment horizontal="center" vertical="center"/>
      <protection/>
    </xf>
    <xf numFmtId="0" fontId="6" fillId="8" borderId="35" xfId="0" applyFont="1" applyFill="1" applyBorder="1" applyAlignment="1" applyProtection="1">
      <alignment horizontal="center" vertical="center"/>
      <protection/>
    </xf>
    <xf numFmtId="166" fontId="16" fillId="6" borderId="36" xfId="0" applyNumberFormat="1" applyFont="1" applyFill="1" applyBorder="1" applyAlignment="1" applyProtection="1">
      <alignment horizontal="center" vertical="center"/>
      <protection locked="0"/>
    </xf>
    <xf numFmtId="166" fontId="16" fillId="6" borderId="3" xfId="0" applyNumberFormat="1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horizontal="center" vertical="center"/>
      <protection/>
    </xf>
    <xf numFmtId="0" fontId="4" fillId="7" borderId="24" xfId="0" applyFont="1" applyFill="1" applyBorder="1" applyAlignment="1" applyProtection="1">
      <alignment horizontal="center" vertical="center"/>
      <protection/>
    </xf>
    <xf numFmtId="0" fontId="4" fillId="7" borderId="25" xfId="0" applyFont="1" applyFill="1" applyBorder="1" applyAlignment="1" applyProtection="1">
      <alignment horizontal="center" vertical="center"/>
      <protection/>
    </xf>
    <xf numFmtId="44" fontId="0" fillId="0" borderId="36" xfId="20" applyFont="1" applyBorder="1" applyAlignment="1" applyProtection="1">
      <alignment horizontal="center" vertical="center"/>
      <protection locked="0"/>
    </xf>
    <xf numFmtId="44" fontId="0" fillId="0" borderId="3" xfId="2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" fillId="0" borderId="36" xfId="20" applyNumberFormat="1" applyFont="1" applyBorder="1" applyAlignment="1" applyProtection="1">
      <alignment horizontal="center" vertical="center" wrapText="1"/>
      <protection/>
    </xf>
    <xf numFmtId="0" fontId="1" fillId="0" borderId="1" xfId="20" applyNumberFormat="1" applyFont="1" applyBorder="1" applyAlignment="1" applyProtection="1">
      <alignment horizontal="center" vertical="center" wrapText="1"/>
      <protection/>
    </xf>
    <xf numFmtId="0" fontId="1" fillId="0" borderId="3" xfId="20" applyNumberFormat="1" applyFont="1" applyBorder="1" applyAlignment="1" applyProtection="1">
      <alignment horizontal="center" vertical="center" wrapText="1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165" fontId="2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horizontal="center" vertical="center"/>
      <protection locked="0"/>
    </xf>
    <xf numFmtId="167" fontId="0" fillId="0" borderId="3" xfId="0" applyNumberFormat="1" applyFont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/>
    </xf>
    <xf numFmtId="0" fontId="2" fillId="5" borderId="39" xfId="0" applyFont="1" applyFill="1" applyBorder="1" applyAlignment="1" applyProtection="1">
      <alignment horizontal="center" vertical="center" wrapText="1"/>
      <protection/>
    </xf>
    <xf numFmtId="0" fontId="0" fillId="9" borderId="36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0" fontId="4" fillId="5" borderId="40" xfId="0" applyFont="1" applyFill="1" applyBorder="1" applyAlignment="1" applyProtection="1">
      <alignment horizontal="center" vertical="center"/>
      <protection/>
    </xf>
    <xf numFmtId="0" fontId="4" fillId="5" borderId="41" xfId="0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 applyProtection="1">
      <alignment horizontal="center" vertical="center"/>
      <protection/>
    </xf>
    <xf numFmtId="0" fontId="4" fillId="5" borderId="42" xfId="0" applyFont="1" applyFill="1" applyBorder="1" applyAlignment="1" applyProtection="1">
      <alignment horizontal="center" vertical="center"/>
      <protection/>
    </xf>
    <xf numFmtId="0" fontId="3" fillId="5" borderId="39" xfId="0" applyFont="1" applyFill="1" applyBorder="1" applyAlignment="1" applyProtection="1">
      <alignment horizontal="center" vertical="center" wrapText="1"/>
      <protection/>
    </xf>
    <xf numFmtId="0" fontId="4" fillId="5" borderId="41" xfId="0" applyFont="1" applyFill="1" applyBorder="1" applyAlignment="1" applyProtection="1">
      <alignment horizontal="center" vertical="top" wrapText="1"/>
      <protection/>
    </xf>
    <xf numFmtId="0" fontId="4" fillId="5" borderId="42" xfId="0" applyFont="1" applyFill="1" applyBorder="1" applyAlignment="1" applyProtection="1">
      <alignment horizontal="center" vertical="top" wrapText="1"/>
      <protection/>
    </xf>
    <xf numFmtId="1" fontId="0" fillId="0" borderId="31" xfId="0" applyNumberForma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35" xfId="0" applyNumberFormat="1" applyBorder="1" applyAlignment="1" applyProtection="1">
      <alignment horizontal="center" vertical="center"/>
      <protection locked="0"/>
    </xf>
    <xf numFmtId="1" fontId="13" fillId="5" borderId="2" xfId="0" applyNumberFormat="1" applyFont="1" applyFill="1" applyBorder="1" applyAlignment="1" applyProtection="1">
      <alignment horizontal="center" vertical="center"/>
      <protection/>
    </xf>
    <xf numFmtId="1" fontId="13" fillId="5" borderId="19" xfId="0" applyNumberFormat="1" applyFont="1" applyFill="1" applyBorder="1" applyAlignment="1" applyProtection="1">
      <alignment horizontal="center" vertical="center"/>
      <protection/>
    </xf>
    <xf numFmtId="0" fontId="14" fillId="10" borderId="37" xfId="0" applyFont="1" applyFill="1" applyBorder="1" applyAlignment="1" applyProtection="1">
      <alignment horizontal="center" vertical="center" wrapText="1"/>
      <protection/>
    </xf>
    <xf numFmtId="0" fontId="14" fillId="10" borderId="17" xfId="0" applyFont="1" applyFill="1" applyBorder="1" applyAlignment="1" applyProtection="1">
      <alignment horizontal="center" vertical="center" wrapText="1"/>
      <protection/>
    </xf>
    <xf numFmtId="0" fontId="14" fillId="10" borderId="38" xfId="0" applyFont="1" applyFill="1" applyBorder="1" applyAlignment="1" applyProtection="1">
      <alignment horizontal="center" vertical="center" wrapText="1"/>
      <protection/>
    </xf>
    <xf numFmtId="0" fontId="14" fillId="10" borderId="13" xfId="0" applyFont="1" applyFill="1" applyBorder="1" applyAlignment="1" applyProtection="1">
      <alignment horizontal="center" vertical="center" wrapText="1"/>
      <protection/>
    </xf>
    <xf numFmtId="0" fontId="14" fillId="10" borderId="0" xfId="0" applyFont="1" applyFill="1" applyBorder="1" applyAlignment="1" applyProtection="1">
      <alignment horizontal="center" vertical="center" wrapText="1"/>
      <protection/>
    </xf>
    <xf numFmtId="0" fontId="14" fillId="10" borderId="14" xfId="0" applyFont="1" applyFill="1" applyBorder="1" applyAlignment="1" applyProtection="1">
      <alignment horizontal="center" vertical="center" wrapText="1"/>
      <protection/>
    </xf>
    <xf numFmtId="0" fontId="15" fillId="3" borderId="13" xfId="0" applyFont="1" applyFill="1" applyBorder="1" applyAlignment="1" applyProtection="1">
      <alignment horizontal="center" vertical="center" wrapText="1"/>
      <protection/>
    </xf>
    <xf numFmtId="0" fontId="15" fillId="3" borderId="0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center" vertical="center" wrapText="1"/>
      <protection/>
    </xf>
    <xf numFmtId="0" fontId="15" fillId="3" borderId="12" xfId="0" applyFont="1" applyFill="1" applyBorder="1" applyAlignment="1" applyProtection="1">
      <alignment horizontal="center" vertical="center" wrapText="1"/>
      <protection/>
    </xf>
    <xf numFmtId="0" fontId="15" fillId="3" borderId="16" xfId="0" applyFont="1" applyFill="1" applyBorder="1" applyAlignment="1" applyProtection="1">
      <alignment horizontal="center" vertical="center" wrapText="1"/>
      <protection/>
    </xf>
    <xf numFmtId="0" fontId="15" fillId="3" borderId="15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4" fillId="7" borderId="42" xfId="0" applyFont="1" applyFill="1" applyBorder="1" applyAlignment="1" applyProtection="1">
      <alignment horizontal="center"/>
      <protection locked="0"/>
    </xf>
    <xf numFmtId="44" fontId="0" fillId="5" borderId="2" xfId="20" applyFont="1" applyFill="1" applyBorder="1" applyAlignment="1" applyProtection="1">
      <alignment horizontal="center" vertical="center"/>
      <protection/>
    </xf>
    <xf numFmtId="44" fontId="0" fillId="5" borderId="19" xfId="20" applyFont="1" applyFill="1" applyBorder="1" applyAlignment="1" applyProtection="1">
      <alignment horizontal="center" vertical="center"/>
      <protection/>
    </xf>
    <xf numFmtId="0" fontId="4" fillId="7" borderId="39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4" fillId="7" borderId="11" xfId="0" applyFont="1" applyFill="1" applyBorder="1" applyAlignment="1" applyProtection="1">
      <alignment horizontal="center"/>
      <protection locked="0"/>
    </xf>
    <xf numFmtId="44" fontId="0" fillId="5" borderId="36" xfId="20" applyFont="1" applyFill="1" applyBorder="1" applyAlignment="1" applyProtection="1">
      <alignment horizontal="center" vertical="center"/>
      <protection locked="0"/>
    </xf>
    <xf numFmtId="44" fontId="0" fillId="5" borderId="3" xfId="20" applyFont="1" applyFill="1" applyBorder="1" applyAlignment="1" applyProtection="1">
      <alignment horizontal="center" vertical="center"/>
      <protection locked="0"/>
    </xf>
    <xf numFmtId="44" fontId="0" fillId="5" borderId="36" xfId="20" applyFont="1" applyFill="1" applyBorder="1" applyAlignment="1" applyProtection="1">
      <alignment horizontal="center" vertical="center"/>
      <protection/>
    </xf>
    <xf numFmtId="44" fontId="0" fillId="5" borderId="3" xfId="20" applyFont="1" applyFill="1" applyBorder="1" applyAlignment="1" applyProtection="1">
      <alignment horizontal="center" vertical="center"/>
      <protection/>
    </xf>
    <xf numFmtId="44" fontId="0" fillId="0" borderId="31" xfId="20" applyFont="1" applyBorder="1" applyAlignment="1" applyProtection="1">
      <alignment horizontal="center" vertical="center"/>
      <protection/>
    </xf>
    <xf numFmtId="44" fontId="0" fillId="0" borderId="5" xfId="20" applyFont="1" applyBorder="1" applyAlignment="1" applyProtection="1">
      <alignment horizontal="center" vertical="center"/>
      <protection/>
    </xf>
    <xf numFmtId="44" fontId="0" fillId="0" borderId="33" xfId="20" applyFont="1" applyBorder="1" applyAlignment="1" applyProtection="1">
      <alignment horizontal="center" vertical="center"/>
      <protection/>
    </xf>
    <xf numFmtId="44" fontId="0" fillId="0" borderId="35" xfId="20" applyFont="1" applyBorder="1" applyAlignment="1" applyProtection="1">
      <alignment horizontal="center" vertical="center"/>
      <protection/>
    </xf>
    <xf numFmtId="44" fontId="16" fillId="6" borderId="36" xfId="20" applyFont="1" applyFill="1" applyBorder="1" applyAlignment="1" applyProtection="1">
      <alignment horizontal="center" vertical="center"/>
      <protection/>
    </xf>
    <xf numFmtId="44" fontId="16" fillId="6" borderId="3" xfId="20" applyFont="1" applyFill="1" applyBorder="1" applyAlignment="1" applyProtection="1">
      <alignment horizontal="center" vertical="center"/>
      <protection/>
    </xf>
    <xf numFmtId="0" fontId="4" fillId="7" borderId="10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top"/>
      <protection/>
    </xf>
    <xf numFmtId="0" fontId="0" fillId="0" borderId="7" xfId="0" applyFont="1" applyBorder="1" applyAlignment="1" applyProtection="1">
      <alignment horizontal="left" vertical="top"/>
      <protection/>
    </xf>
    <xf numFmtId="0" fontId="7" fillId="4" borderId="0" xfId="0" applyFont="1" applyFill="1" applyBorder="1" applyAlignment="1" applyProtection="1" quotePrefix="1">
      <alignment horizontal="center" wrapText="1"/>
      <protection/>
    </xf>
    <xf numFmtId="0" fontId="0" fillId="0" borderId="5" xfId="0" applyFont="1" applyBorder="1" applyAlignment="1" applyProtection="1">
      <alignment horizontal="left" vertical="top"/>
      <protection/>
    </xf>
    <xf numFmtId="0" fontId="0" fillId="0" borderId="6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32" xfId="0" applyFont="1" applyBorder="1" applyAlignment="1" applyProtection="1">
      <alignment horizontal="center" vertical="top"/>
      <protection locked="0"/>
    </xf>
    <xf numFmtId="0" fontId="0" fillId="0" borderId="6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32" xfId="0" applyFont="1" applyBorder="1" applyAlignment="1" applyProtection="1">
      <alignment horizontal="left" vertical="top"/>
      <protection/>
    </xf>
    <xf numFmtId="0" fontId="10" fillId="0" borderId="0" xfId="21" applyFill="1" applyBorder="1" applyAlignment="1" applyProtection="1">
      <alignment horizontal="left" vertical="center" wrapText="1"/>
      <protection/>
    </xf>
    <xf numFmtId="44" fontId="16" fillId="6" borderId="36" xfId="20" applyFont="1" applyFill="1" applyBorder="1" applyAlignment="1" applyProtection="1">
      <alignment horizontal="center" wrapText="1"/>
      <protection/>
    </xf>
    <xf numFmtId="44" fontId="16" fillId="6" borderId="3" xfId="20" applyFont="1" applyFill="1" applyBorder="1" applyAlignment="1" applyProtection="1">
      <alignment horizontal="center" wrapText="1"/>
      <protection/>
    </xf>
    <xf numFmtId="0" fontId="11" fillId="4" borderId="0" xfId="0" applyFont="1" applyFill="1" applyBorder="1" applyAlignment="1" applyProtection="1" quotePrefix="1">
      <alignment horizontal="center" vertical="top" wrapText="1"/>
      <protection/>
    </xf>
    <xf numFmtId="0" fontId="4" fillId="5" borderId="36" xfId="0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4" fillId="5" borderId="3" xfId="0" applyFont="1" applyFill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8" fillId="3" borderId="48" xfId="0" applyFont="1" applyFill="1" applyBorder="1" applyAlignment="1" applyProtection="1">
      <alignment horizontal="center" vertical="center" wrapText="1"/>
      <protection locked="0"/>
    </xf>
    <xf numFmtId="0" fontId="8" fillId="3" borderId="49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Lien hypertexte" xfId="21"/>
  </cellStyles>
  <dxfs count="28">
    <dxf>
      <font>
        <color auto="1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 patternType="lightTrellis"/>
      </fill>
      <border/>
    </dxf>
    <dxf>
      <fill>
        <patternFill patternType="lightTrellis"/>
      </fill>
      <border/>
    </dxf>
    <dxf>
      <fill>
        <patternFill patternType="lightTrellis"/>
      </fill>
      <border/>
    </dxf>
    <dxf>
      <fill>
        <patternFill patternType="lightTrellis"/>
      </fill>
      <border/>
    </dxf>
    <dxf>
      <fill>
        <patternFill patternType="lightTrellis"/>
      </fill>
      <border/>
    </dxf>
    <dxf>
      <fill>
        <patternFill patternType="lightTrellis"/>
      </fill>
      <border/>
    </dxf>
    <dxf>
      <fill>
        <patternFill patternType="lightTrellis"/>
      </fill>
      <border/>
    </dxf>
    <dxf>
      <fill>
        <patternFill patternType="lightTrellis"/>
      </fill>
      <border/>
    </dxf>
    <dxf>
      <font>
        <color theme="1"/>
      </font>
      <fill>
        <patternFill>
          <bgColor theme="1"/>
        </patternFill>
      </fill>
      <border/>
    </dxf>
    <dxf>
      <fill>
        <patternFill patternType="lightTrellis"/>
      </fill>
      <border/>
    </dxf>
    <dxf>
      <fill>
        <patternFill patternType="lightTrellis"/>
      </fill>
      <border/>
    </dxf>
    <dxf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</font>
      <fill>
        <patternFill>
          <bgColor rgb="FF21C929"/>
        </patternFill>
      </fill>
      <border/>
    </dxf>
    <dxf>
      <font>
        <u val="none"/>
        <strike val="0"/>
        <color theme="0"/>
      </font>
      <fill>
        <patternFill>
          <bgColor rgb="FFFF0000"/>
        </patternFill>
      </fill>
      <border/>
    </dxf>
    <dxf>
      <font>
        <u val="none"/>
        <strike val="0"/>
      </font>
      <fill>
        <patternFill>
          <bgColor rgb="FF21C929"/>
        </patternFill>
      </fill>
      <border/>
    </dxf>
    <dxf>
      <font>
        <u val="none"/>
        <strike val="0"/>
        <color theme="0"/>
      </font>
      <fill>
        <patternFill>
          <bgColor rgb="FFFF0000"/>
        </patternFill>
      </fill>
      <border/>
    </dxf>
    <dxf>
      <font>
        <b/>
        <i val="0"/>
        <u val="none"/>
        <strike val="0"/>
      </font>
      <fill>
        <patternFill>
          <bgColor rgb="FF21C929"/>
        </patternFill>
      </fill>
      <border/>
    </dxf>
    <dxf>
      <font>
        <b/>
        <i val="0"/>
        <u val="none"/>
        <strike val="0"/>
        <color theme="0"/>
      </font>
      <fill>
        <patternFill>
          <bgColor rgb="FFFF0000"/>
        </patternFill>
      </fill>
      <border/>
    </dxf>
    <dxf>
      <font>
        <b/>
        <i val="0"/>
        <u val="none"/>
        <strike val="0"/>
      </font>
      <fill>
        <patternFill>
          <bgColor rgb="FF21C929"/>
        </patternFill>
      </fill>
      <border/>
    </dxf>
    <dxf>
      <font>
        <b/>
        <i val="0"/>
        <u val="none"/>
        <strike val="0"/>
        <color theme="0"/>
      </font>
      <fill>
        <patternFill>
          <bgColor rgb="FFFF0000"/>
        </patternFill>
      </fill>
      <border/>
    </dxf>
    <dxf>
      <font>
        <color theme="1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color auto="1"/>
      </font>
      <numFmt numFmtId="177" formatCode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95250</xdr:rowOff>
    </xdr:from>
    <xdr:to>
      <xdr:col>4</xdr:col>
      <xdr:colOff>133350</xdr:colOff>
      <xdr:row>11</xdr:row>
      <xdr:rowOff>38100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23850"/>
          <a:ext cx="1809750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badocc.org" TargetMode="External" /><Relationship Id="rId2" Type="http://schemas.openxmlformats.org/officeDocument/2006/relationships/hyperlink" Target="mailto:arbitrage@badocc.org" TargetMode="External" /><Relationship Id="rId3" Type="http://schemas.openxmlformats.org/officeDocument/2006/relationships/hyperlink" Target="mailto:formation@badocc.org" TargetMode="External" /><Relationship Id="rId4" Type="http://schemas.openxmlformats.org/officeDocument/2006/relationships/hyperlink" Target="mailto:directeur.ligue@badocc.org" TargetMode="External" /><Relationship Id="rId5" Type="http://schemas.openxmlformats.org/officeDocument/2006/relationships/hyperlink" Target="mailto:jeunes@badocc.org" TargetMode="External" /><Relationship Id="rId6" Type="http://schemas.openxmlformats.org/officeDocument/2006/relationships/hyperlink" Target="mailto:secretariat@badocc.org" TargetMode="External" /><Relationship Id="rId7" Type="http://schemas.openxmlformats.org/officeDocument/2006/relationships/hyperlink" Target="mailto:comptabilite@badocc.org" TargetMode="External" /><Relationship Id="rId8" Type="http://schemas.openxmlformats.org/officeDocument/2006/relationships/hyperlink" Target="mailto:secretariat@badocc.org" TargetMode="External" /><Relationship Id="rId9" Type="http://schemas.openxmlformats.org/officeDocument/2006/relationships/hyperlink" Target="mailto:secretariat@badocc.org" TargetMode="External" /><Relationship Id="rId10" Type="http://schemas.openxmlformats.org/officeDocument/2006/relationships/hyperlink" Target="mailto:roxane.venuti@badocc.org" TargetMode="External" /><Relationship Id="rId11" Type="http://schemas.openxmlformats.org/officeDocument/2006/relationships/hyperlink" Target="mailto:secretariat@badocc.org" TargetMode="External" /><Relationship Id="rId12" Type="http://schemas.openxmlformats.org/officeDocument/2006/relationships/hyperlink" Target="mailto:arbitrage@badocc.org" TargetMode="External" /><Relationship Id="rId13" Type="http://schemas.openxmlformats.org/officeDocument/2006/relationships/hyperlink" Target="mailto:tristan.aurand@badocc.org" TargetMode="External" /><Relationship Id="rId14" Type="http://schemas.openxmlformats.org/officeDocument/2006/relationships/hyperlink" Target="mailto:secretariat@badocc.org" TargetMode="External" /><Relationship Id="rId15" Type="http://schemas.openxmlformats.org/officeDocument/2006/relationships/hyperlink" Target="mailto:interclubs@badocc.org" TargetMode="External" /><Relationship Id="rId16" Type="http://schemas.openxmlformats.org/officeDocument/2006/relationships/hyperlink" Target="mailto:secretariat@badocc.org" TargetMode="External" /><Relationship Id="rId17" Type="http://schemas.openxmlformats.org/officeDocument/2006/relationships/hyperlink" Target="mailto:competitions@badocc.org" TargetMode="External" /><Relationship Id="rId18" Type="http://schemas.openxmlformats.org/officeDocument/2006/relationships/hyperlink" Target="mailto:francois.durier@badocc.org" TargetMode="External" /><Relationship Id="rId19" Type="http://schemas.openxmlformats.org/officeDocument/2006/relationships/hyperlink" Target="mailto:tristan.aurand@badocc.org" TargetMode="External" /><Relationship Id="rId20" Type="http://schemas.openxmlformats.org/officeDocument/2006/relationships/hyperlink" Target="mailto:secretariat@badocc.org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258A8"/>
    <pageSetUpPr fitToPage="1"/>
  </sheetPr>
  <dimension ref="A1:AG61"/>
  <sheetViews>
    <sheetView tabSelected="1" view="pageBreakPreview" zoomScale="70" zoomScaleSheetLayoutView="70" workbookViewId="0" topLeftCell="A7">
      <selection activeCell="A16" sqref="A16:A17"/>
    </sheetView>
  </sheetViews>
  <sheetFormatPr defaultColWidth="11.57421875" defaultRowHeight="12.75"/>
  <cols>
    <col min="1" max="2" width="14.00390625" style="3" customWidth="1"/>
    <col min="3" max="4" width="14.00390625" style="3" hidden="1" customWidth="1"/>
    <col min="5" max="5" width="4.28125" style="3" customWidth="1"/>
    <col min="6" max="6" width="25.140625" style="6" customWidth="1"/>
    <col min="7" max="7" width="28.57421875" style="4" customWidth="1"/>
    <col min="8" max="9" width="4.421875" style="4" customWidth="1"/>
    <col min="10" max="10" width="12.7109375" style="4" customWidth="1"/>
    <col min="11" max="14" width="9.57421875" style="3" customWidth="1"/>
    <col min="15" max="15" width="9.57421875" style="3" hidden="1" customWidth="1"/>
    <col min="16" max="16" width="9.28125" style="3" customWidth="1"/>
    <col min="17" max="17" width="1.57421875" style="3" customWidth="1"/>
    <col min="18" max="18" width="12.140625" style="3" customWidth="1"/>
    <col min="19" max="19" width="9.00390625" style="3" customWidth="1"/>
    <col min="20" max="20" width="9.00390625" style="3" hidden="1" customWidth="1"/>
    <col min="21" max="21" width="21.00390625" style="3" hidden="1" customWidth="1"/>
    <col min="22" max="22" width="5.8515625" style="3" hidden="1" customWidth="1"/>
    <col min="23" max="23" width="5.421875" style="3" hidden="1" customWidth="1"/>
    <col min="24" max="26" width="11.421875" style="3" hidden="1" customWidth="1"/>
    <col min="27" max="27" width="5.28125" style="3" hidden="1" customWidth="1"/>
    <col min="28" max="28" width="7.140625" style="3" hidden="1" customWidth="1"/>
    <col min="29" max="30" width="11.421875" style="3" hidden="1" customWidth="1"/>
    <col min="31" max="16384" width="11.421875" style="3" customWidth="1"/>
  </cols>
  <sheetData>
    <row r="1" spans="1:21" ht="9.55" customHeight="1">
      <c r="A1" s="54" t="s">
        <v>42</v>
      </c>
      <c r="B1" s="54"/>
      <c r="C1" s="54"/>
      <c r="D1" s="54"/>
      <c r="E1" s="54"/>
      <c r="F1" s="211" t="s">
        <v>42</v>
      </c>
      <c r="G1" s="211"/>
      <c r="H1" s="211"/>
      <c r="I1" s="211"/>
      <c r="J1" s="211"/>
      <c r="K1" s="211"/>
      <c r="L1" s="211"/>
      <c r="M1" s="211"/>
      <c r="N1" s="74"/>
      <c r="O1" s="54"/>
      <c r="P1" s="54"/>
      <c r="Q1" s="54"/>
      <c r="R1" s="54"/>
      <c r="S1" s="54"/>
      <c r="U1" s="4"/>
    </row>
    <row r="2" spans="1:26" ht="9.55" customHeight="1">
      <c r="A2" s="54"/>
      <c r="B2" s="54"/>
      <c r="C2" s="54"/>
      <c r="D2" s="54"/>
      <c r="E2" s="54"/>
      <c r="F2" s="211"/>
      <c r="G2" s="211"/>
      <c r="H2" s="211"/>
      <c r="I2" s="211"/>
      <c r="J2" s="211"/>
      <c r="K2" s="211"/>
      <c r="L2" s="211"/>
      <c r="M2" s="211"/>
      <c r="N2" s="74"/>
      <c r="O2" s="54"/>
      <c r="P2" s="54"/>
      <c r="Q2" s="54"/>
      <c r="R2" s="54"/>
      <c r="S2" s="54"/>
      <c r="U2" s="4">
        <f>IF(B24=V5,U5,IF(B24=V6,U6,IF(B24=V7,U7,IF(B24=V8,U8,IF(B24=V9,U9,IF(B24=V10,U10,IF(B24=V11,U11,IF(B24=V12,U12,IF(B24=V13,U13,"")))))))))</f>
        <v>0</v>
      </c>
      <c r="V2" s="7" t="s">
        <v>44</v>
      </c>
      <c r="W2" s="7"/>
      <c r="X2" s="7"/>
      <c r="Y2" s="27" t="s">
        <v>17</v>
      </c>
      <c r="Z2" s="26">
        <v>0.529</v>
      </c>
    </row>
    <row r="3" spans="1:28" ht="9.55" customHeight="1">
      <c r="A3" s="54"/>
      <c r="B3" s="54"/>
      <c r="C3" s="54"/>
      <c r="D3" s="54"/>
      <c r="E3" s="54"/>
      <c r="F3" s="211"/>
      <c r="G3" s="211"/>
      <c r="H3" s="211"/>
      <c r="I3" s="211"/>
      <c r="J3" s="211"/>
      <c r="K3" s="211"/>
      <c r="L3" s="211"/>
      <c r="M3" s="211"/>
      <c r="N3" s="74"/>
      <c r="O3" s="54"/>
      <c r="P3" s="54"/>
      <c r="Q3" s="54"/>
      <c r="R3" s="54"/>
      <c r="S3" s="54"/>
      <c r="T3" s="3" t="str">
        <f>IF(N9=U15,T15,IF(N9=U16,T16,IF(N9=U17,T17,IF(N9=U18,T18,IF(N9=U19,T19,IF(N9=U20,T20,IF(N9=U21,T21,IF(N9=U22,T22,IF(N9=U23,T23,IF(N9=U24,T24,IF(N9=U25,T25,"")))))))))))</f>
        <v/>
      </c>
      <c r="U3" s="4" t="str">
        <f>T3</f>
        <v/>
      </c>
      <c r="V3" s="7" t="s">
        <v>14</v>
      </c>
      <c r="W3" s="7"/>
      <c r="X3" s="7"/>
      <c r="Y3" s="28" t="s">
        <v>18</v>
      </c>
      <c r="Z3" s="26">
        <v>0.606</v>
      </c>
      <c r="AB3" s="7" t="s">
        <v>2</v>
      </c>
    </row>
    <row r="4" spans="1:28" ht="9.55" customHeight="1">
      <c r="A4" s="54"/>
      <c r="B4" s="54"/>
      <c r="C4" s="54"/>
      <c r="D4" s="54"/>
      <c r="E4" s="54"/>
      <c r="F4" s="211"/>
      <c r="G4" s="211"/>
      <c r="H4" s="211"/>
      <c r="I4" s="211"/>
      <c r="J4" s="211"/>
      <c r="K4" s="211"/>
      <c r="L4" s="211"/>
      <c r="M4" s="211"/>
      <c r="N4" s="74"/>
      <c r="O4" s="54"/>
      <c r="P4" s="54"/>
      <c r="Q4" s="54"/>
      <c r="R4" s="54"/>
      <c r="S4" s="54"/>
      <c r="U4" s="4">
        <f>IF(N17=Y2,Z2,IF(N17=Y3,Z3,IF(N17=Y4,Z4,IF(N17=Y5,Z5,IF(N17=Y6,Z6,IF(N17=Y7,Z7,IF(N17=Y8,Z8,IF(N17=Y9,Z9,IF(N17=Y10,Z10,IF(N17=Y11,Z11,""))))))))))</f>
        <v>0.529</v>
      </c>
      <c r="V4" s="7" t="s">
        <v>15</v>
      </c>
      <c r="W4" s="7"/>
      <c r="X4" s="7"/>
      <c r="Y4" s="28" t="s">
        <v>19</v>
      </c>
      <c r="Z4" s="26">
        <v>0.636</v>
      </c>
      <c r="AB4" s="7" t="s">
        <v>3</v>
      </c>
    </row>
    <row r="5" spans="1:28" ht="9.55" customHeight="1">
      <c r="A5" s="33"/>
      <c r="B5" s="33"/>
      <c r="C5" s="33"/>
      <c r="D5" s="33"/>
      <c r="E5" s="33"/>
      <c r="F5" s="44"/>
      <c r="G5" s="222" t="s">
        <v>68</v>
      </c>
      <c r="H5" s="222"/>
      <c r="I5" s="222"/>
      <c r="J5" s="222"/>
      <c r="K5" s="222"/>
      <c r="L5" s="222"/>
      <c r="M5" s="222"/>
      <c r="N5" s="75"/>
      <c r="O5" s="44"/>
      <c r="P5" s="44"/>
      <c r="Q5" s="44"/>
      <c r="R5" s="44"/>
      <c r="S5" s="44"/>
      <c r="U5" s="4">
        <v>0</v>
      </c>
      <c r="V5" s="46">
        <v>0</v>
      </c>
      <c r="W5" s="46"/>
      <c r="X5" s="46"/>
      <c r="Y5" s="28" t="s">
        <v>20</v>
      </c>
      <c r="Z5" s="26">
        <v>0.665</v>
      </c>
      <c r="AB5" s="7" t="s">
        <v>48</v>
      </c>
    </row>
    <row r="6" spans="1:28" ht="10.05" customHeight="1">
      <c r="A6" s="33"/>
      <c r="B6" s="33"/>
      <c r="C6" s="33"/>
      <c r="D6" s="33"/>
      <c r="E6" s="33"/>
      <c r="F6" s="44"/>
      <c r="G6" s="222"/>
      <c r="H6" s="222"/>
      <c r="I6" s="222"/>
      <c r="J6" s="222"/>
      <c r="K6" s="222"/>
      <c r="L6" s="222"/>
      <c r="M6" s="222"/>
      <c r="N6" s="75"/>
      <c r="O6" s="44"/>
      <c r="P6" s="44"/>
      <c r="Q6" s="44"/>
      <c r="R6" s="44"/>
      <c r="S6" s="44"/>
      <c r="U6" s="4">
        <v>0.05</v>
      </c>
      <c r="V6" s="46">
        <v>1</v>
      </c>
      <c r="W6" s="46"/>
      <c r="X6" s="46"/>
      <c r="Y6" s="28" t="s">
        <v>21</v>
      </c>
      <c r="Z6" s="29">
        <v>0.697</v>
      </c>
      <c r="AB6" s="7" t="s">
        <v>49</v>
      </c>
    </row>
    <row r="7" spans="21:26" ht="12.1" customHeight="1">
      <c r="U7" s="4">
        <v>0.1</v>
      </c>
      <c r="V7" s="46">
        <v>2</v>
      </c>
      <c r="W7" s="46"/>
      <c r="X7" s="46"/>
      <c r="Y7" s="27" t="s">
        <v>23</v>
      </c>
      <c r="Z7" s="30">
        <f>Z2+Z2*20%</f>
        <v>0.6348</v>
      </c>
    </row>
    <row r="8" spans="6:26" ht="12.1" customHeight="1">
      <c r="F8" s="209" t="s">
        <v>12</v>
      </c>
      <c r="G8" s="210"/>
      <c r="H8" s="212"/>
      <c r="J8" s="209" t="s">
        <v>13</v>
      </c>
      <c r="K8" s="210"/>
      <c r="L8" s="36"/>
      <c r="M8" s="35"/>
      <c r="N8" s="101" t="s">
        <v>31</v>
      </c>
      <c r="O8" s="102"/>
      <c r="P8" s="102"/>
      <c r="Q8" s="102"/>
      <c r="R8" s="103"/>
      <c r="S8" s="7"/>
      <c r="T8" s="7"/>
      <c r="U8" s="4">
        <v>0.15</v>
      </c>
      <c r="V8" s="46">
        <v>3</v>
      </c>
      <c r="W8" s="46"/>
      <c r="X8" s="46"/>
      <c r="Y8" s="28" t="s">
        <v>24</v>
      </c>
      <c r="Z8" s="30">
        <f>Z3+Z3*20%</f>
        <v>0.7272</v>
      </c>
    </row>
    <row r="9" spans="6:28" ht="12.1" customHeight="1">
      <c r="F9" s="213"/>
      <c r="G9" s="214"/>
      <c r="H9" s="215"/>
      <c r="J9" s="203"/>
      <c r="K9" s="204"/>
      <c r="L9" s="205"/>
      <c r="M9" s="35"/>
      <c r="N9" s="104"/>
      <c r="O9" s="105"/>
      <c r="P9" s="105"/>
      <c r="Q9" s="105"/>
      <c r="R9" s="106"/>
      <c r="T9" s="7"/>
      <c r="U9" s="4">
        <v>0.2</v>
      </c>
      <c r="V9" s="46">
        <v>4</v>
      </c>
      <c r="W9" s="46"/>
      <c r="X9" s="46"/>
      <c r="Y9" s="28" t="s">
        <v>25</v>
      </c>
      <c r="Z9" s="30">
        <f>Z4+Z4*20%</f>
        <v>0.7632</v>
      </c>
      <c r="AB9" s="7" t="s">
        <v>46</v>
      </c>
    </row>
    <row r="10" spans="6:28" ht="15" customHeight="1">
      <c r="F10" s="216" t="s">
        <v>29</v>
      </c>
      <c r="G10" s="217"/>
      <c r="H10" s="218"/>
      <c r="J10" s="203"/>
      <c r="K10" s="204"/>
      <c r="L10" s="205"/>
      <c r="M10" s="34"/>
      <c r="N10" s="104"/>
      <c r="O10" s="105"/>
      <c r="P10" s="105"/>
      <c r="Q10" s="105"/>
      <c r="R10" s="106"/>
      <c r="T10" s="7"/>
      <c r="U10" s="4">
        <v>0.25</v>
      </c>
      <c r="V10" s="46">
        <v>5</v>
      </c>
      <c r="W10" s="46"/>
      <c r="X10" s="46"/>
      <c r="Y10" s="28" t="s">
        <v>26</v>
      </c>
      <c r="Z10" s="30">
        <f>Z5+Z5*20%</f>
        <v>0.798</v>
      </c>
      <c r="AB10" s="7" t="s">
        <v>3</v>
      </c>
    </row>
    <row r="11" spans="6:28" ht="12.1" customHeight="1">
      <c r="F11" s="203"/>
      <c r="G11" s="204"/>
      <c r="H11" s="205"/>
      <c r="J11" s="203"/>
      <c r="K11" s="204"/>
      <c r="L11" s="205"/>
      <c r="M11" s="34"/>
      <c r="N11" s="107"/>
      <c r="O11" s="108"/>
      <c r="P11" s="108"/>
      <c r="Q11" s="108"/>
      <c r="R11" s="109"/>
      <c r="T11" s="7"/>
      <c r="U11" s="4">
        <v>0.3</v>
      </c>
      <c r="V11" s="46">
        <v>6</v>
      </c>
      <c r="W11" s="46"/>
      <c r="X11" s="46"/>
      <c r="Y11" s="31" t="s">
        <v>27</v>
      </c>
      <c r="Z11" s="30">
        <f>Z6+Z6*20%</f>
        <v>0.8363999999999999</v>
      </c>
      <c r="AB11" s="7" t="s">
        <v>47</v>
      </c>
    </row>
    <row r="12" spans="6:30" ht="12.1" customHeight="1">
      <c r="F12" s="203"/>
      <c r="G12" s="204"/>
      <c r="H12" s="205"/>
      <c r="J12" s="203"/>
      <c r="K12" s="204"/>
      <c r="L12" s="205"/>
      <c r="M12" s="35"/>
      <c r="N12" s="107"/>
      <c r="O12" s="108"/>
      <c r="P12" s="108"/>
      <c r="Q12" s="108"/>
      <c r="R12" s="109"/>
      <c r="T12" s="7"/>
      <c r="U12" s="4">
        <v>0.35</v>
      </c>
      <c r="V12" s="46">
        <v>7</v>
      </c>
      <c r="W12" s="46"/>
      <c r="X12" s="46"/>
      <c r="AA12" s="11"/>
      <c r="AB12" s="11"/>
      <c r="AC12" s="11"/>
      <c r="AD12" s="11"/>
    </row>
    <row r="13" spans="6:32" ht="12.1" customHeight="1">
      <c r="F13" s="206"/>
      <c r="G13" s="207"/>
      <c r="H13" s="208"/>
      <c r="J13" s="206"/>
      <c r="K13" s="207"/>
      <c r="L13" s="208"/>
      <c r="M13" s="35"/>
      <c r="N13" s="110" t="s">
        <v>43</v>
      </c>
      <c r="O13" s="111"/>
      <c r="P13" s="111"/>
      <c r="Q13" s="111"/>
      <c r="R13" s="112"/>
      <c r="T13" s="7"/>
      <c r="U13" s="4">
        <v>0.4</v>
      </c>
      <c r="V13" s="46">
        <v>8</v>
      </c>
      <c r="W13" s="46"/>
      <c r="X13" s="46"/>
      <c r="AB13" s="47" t="s">
        <v>7</v>
      </c>
      <c r="AC13" s="11"/>
      <c r="AD13" s="11"/>
      <c r="AE13" s="11"/>
      <c r="AF13" s="11"/>
    </row>
    <row r="14" spans="1:32" ht="15" customHeight="1" thickBot="1">
      <c r="A14" s="67"/>
      <c r="B14" s="65"/>
      <c r="C14" s="65"/>
      <c r="D14" s="65"/>
      <c r="E14" s="65"/>
      <c r="F14" s="65"/>
      <c r="G14" s="65"/>
      <c r="H14" s="66"/>
      <c r="I14" s="66"/>
      <c r="J14" s="68"/>
      <c r="K14" s="69"/>
      <c r="L14" s="69"/>
      <c r="M14" s="69"/>
      <c r="N14" s="113" t="str">
        <f>IF(N9=U15,V15,IF(N9=U16,V16,IF(N9=U17,V17,IF(N9=U18,V18,IF(N9=U19,V19,IF(N9=U20,V20,IF(N9=U21,V21,IF(N9=U23,V23,IF(N9=U24,V24,IF(N9=U25,V25,IF(N11=U27,V27,IF(N11=U28,V28,IF(N11=U29,V29,IF(N11=U30,V30,IF(N11=U31,V31,IF(N11=U32,V32,IF(N11=U33,V33,IF(N11=U34,V34,IF(N11=U35,V35,"")))))))))))))))))))</f>
        <v/>
      </c>
      <c r="O14" s="114"/>
      <c r="P14" s="114"/>
      <c r="Q14" s="114"/>
      <c r="R14" s="115"/>
      <c r="S14" s="68"/>
      <c r="T14" s="7"/>
      <c r="U14" s="4"/>
      <c r="V14" s="7" t="str">
        <f>IF(Y27=V5,"OUI","NON")</f>
        <v>OUI</v>
      </c>
      <c r="W14" s="7"/>
      <c r="X14" s="7"/>
      <c r="AB14" s="47" t="s">
        <v>46</v>
      </c>
      <c r="AC14" s="21"/>
      <c r="AD14" s="21"/>
      <c r="AE14" s="21"/>
      <c r="AF14" s="21"/>
    </row>
    <row r="15" spans="1:32" ht="15" customHeight="1" thickBot="1">
      <c r="A15" s="248" t="s">
        <v>28</v>
      </c>
      <c r="B15" s="249"/>
      <c r="C15" s="249"/>
      <c r="D15" s="249"/>
      <c r="E15" s="249"/>
      <c r="F15" s="250"/>
      <c r="G15" s="70"/>
      <c r="H15" s="71"/>
      <c r="I15" s="71"/>
      <c r="J15" s="72"/>
      <c r="K15" s="72"/>
      <c r="L15" s="72"/>
      <c r="M15" s="72"/>
      <c r="N15" s="9"/>
      <c r="O15" s="68"/>
      <c r="P15" s="68"/>
      <c r="Q15" s="68"/>
      <c r="R15" s="68"/>
      <c r="S15" s="68"/>
      <c r="T15" s="7">
        <v>0.4</v>
      </c>
      <c r="U15" s="37" t="s">
        <v>32</v>
      </c>
      <c r="V15" s="39" t="s">
        <v>38</v>
      </c>
      <c r="W15" s="39"/>
      <c r="X15" s="39"/>
      <c r="Z15" s="7" t="s">
        <v>14</v>
      </c>
      <c r="AB15" s="48" t="s">
        <v>51</v>
      </c>
      <c r="AC15" s="21"/>
      <c r="AD15" s="21"/>
      <c r="AE15" s="21"/>
      <c r="AF15" s="21"/>
    </row>
    <row r="16" spans="1:30" s="8" customFormat="1" ht="11.05" customHeight="1">
      <c r="A16" s="239" t="s">
        <v>15</v>
      </c>
      <c r="B16" s="242" t="s">
        <v>67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32" t="s">
        <v>22</v>
      </c>
      <c r="O16" s="9"/>
      <c r="P16" s="127" t="s">
        <v>90</v>
      </c>
      <c r="Q16" s="226"/>
      <c r="R16" s="227"/>
      <c r="S16" s="3"/>
      <c r="T16" s="7">
        <v>0.5</v>
      </c>
      <c r="U16" s="38" t="s">
        <v>33</v>
      </c>
      <c r="V16" s="40" t="s">
        <v>53</v>
      </c>
      <c r="W16" s="3"/>
      <c r="X16" s="3"/>
      <c r="Y16" s="3"/>
      <c r="Z16" s="21" t="s">
        <v>15</v>
      </c>
      <c r="AA16" s="13"/>
      <c r="AB16" s="13"/>
      <c r="AC16" s="13"/>
      <c r="AD16" s="13"/>
    </row>
    <row r="17" spans="1:30" ht="11.05" customHeight="1">
      <c r="A17" s="239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3"/>
      <c r="N17" s="251" t="s">
        <v>17</v>
      </c>
      <c r="O17" s="9"/>
      <c r="P17" s="228"/>
      <c r="Q17" s="229"/>
      <c r="R17" s="230"/>
      <c r="S17" s="11"/>
      <c r="T17" s="7">
        <v>0.4</v>
      </c>
      <c r="U17" s="38" t="s">
        <v>76</v>
      </c>
      <c r="V17" s="40" t="s">
        <v>39</v>
      </c>
      <c r="Z17" s="21"/>
      <c r="AA17" s="11"/>
      <c r="AB17" s="11"/>
      <c r="AC17" s="11"/>
      <c r="AD17" s="11"/>
    </row>
    <row r="18" spans="1:30" ht="11.05" customHeight="1">
      <c r="A18" s="240" t="str">
        <f>IF(A16="OUI","NON",IF(A16="NON","OUI",""))</f>
        <v>OUI</v>
      </c>
      <c r="B18" s="244" t="s">
        <v>45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/>
      <c r="N18" s="251"/>
      <c r="O18" s="51"/>
      <c r="P18" s="231">
        <f>IF(A18="OUI",U4,U3)</f>
        <v>0.529</v>
      </c>
      <c r="Q18" s="232"/>
      <c r="R18" s="233"/>
      <c r="S18" s="45"/>
      <c r="T18" s="7">
        <v>0.4</v>
      </c>
      <c r="U18" s="20" t="s">
        <v>34</v>
      </c>
      <c r="V18" s="41" t="s">
        <v>40</v>
      </c>
      <c r="Z18" s="21"/>
      <c r="AA18" s="11"/>
      <c r="AB18" s="11"/>
      <c r="AC18" s="11"/>
      <c r="AD18" s="11"/>
    </row>
    <row r="19" spans="1:30" ht="11.05" customHeight="1" thickBot="1">
      <c r="A19" s="241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7"/>
      <c r="N19" s="252"/>
      <c r="O19" s="52"/>
      <c r="P19" s="234"/>
      <c r="Q19" s="235"/>
      <c r="R19" s="236"/>
      <c r="S19" s="11"/>
      <c r="T19" s="7">
        <v>0.5</v>
      </c>
      <c r="U19" s="20" t="s">
        <v>35</v>
      </c>
      <c r="V19" s="41" t="s">
        <v>58</v>
      </c>
      <c r="W19" s="11"/>
      <c r="X19" s="11"/>
      <c r="Z19" s="21"/>
      <c r="AA19" s="15"/>
      <c r="AB19" s="15"/>
      <c r="AC19" s="16"/>
      <c r="AD19" s="15"/>
    </row>
    <row r="20" spans="2:30" ht="15.65" customHeight="1">
      <c r="B20" s="73" t="str">
        <f>IF(N9=U17,V53,IF(N9=U18,V53,""))</f>
        <v/>
      </c>
      <c r="C20" s="73"/>
      <c r="D20" s="73"/>
      <c r="N20" s="58" t="s">
        <v>30</v>
      </c>
      <c r="P20" s="58"/>
      <c r="S20" s="11"/>
      <c r="T20" s="45">
        <v>0.12</v>
      </c>
      <c r="U20" s="20" t="s">
        <v>36</v>
      </c>
      <c r="V20" s="41" t="s">
        <v>41</v>
      </c>
      <c r="W20" s="8"/>
      <c r="X20" s="8"/>
      <c r="Z20" s="21"/>
      <c r="AA20" s="15"/>
      <c r="AB20" s="15"/>
      <c r="AC20" s="16"/>
      <c r="AD20" s="15"/>
    </row>
    <row r="21" spans="1:33" ht="13.1" customHeight="1">
      <c r="A21" s="123" t="s">
        <v>0</v>
      </c>
      <c r="B21" s="126" t="s">
        <v>91</v>
      </c>
      <c r="C21" s="139" t="s">
        <v>89</v>
      </c>
      <c r="D21" s="139" t="s">
        <v>89</v>
      </c>
      <c r="E21" s="126" t="s">
        <v>11</v>
      </c>
      <c r="F21" s="126"/>
      <c r="G21" s="126"/>
      <c r="H21" s="127" t="s">
        <v>9</v>
      </c>
      <c r="I21" s="128"/>
      <c r="J21" s="123" t="s">
        <v>10</v>
      </c>
      <c r="K21" s="133" t="s">
        <v>2</v>
      </c>
      <c r="L21" s="133" t="s">
        <v>46</v>
      </c>
      <c r="M21" s="133" t="s">
        <v>7</v>
      </c>
      <c r="N21" s="136" t="s">
        <v>88</v>
      </c>
      <c r="O21" s="220" t="s">
        <v>61</v>
      </c>
      <c r="P21" s="237" t="s">
        <v>50</v>
      </c>
      <c r="Q21" s="238"/>
      <c r="R21" s="123" t="s">
        <v>1</v>
      </c>
      <c r="S21" s="223" t="s">
        <v>60</v>
      </c>
      <c r="T21" s="7">
        <v>0.4</v>
      </c>
      <c r="U21" s="20" t="s">
        <v>37</v>
      </c>
      <c r="V21" s="41" t="s">
        <v>38</v>
      </c>
      <c r="AA21" s="3" t="str">
        <f>IF(P22=AC21,AB21,IF(P22=AC22,AB22,IF(P22=AC23,AB23,"")))</f>
        <v/>
      </c>
      <c r="AB21" s="3">
        <v>45</v>
      </c>
      <c r="AC21" s="13" t="s">
        <v>78</v>
      </c>
      <c r="AD21" s="17"/>
      <c r="AE21" s="18"/>
      <c r="AF21" s="18"/>
      <c r="AG21" s="15"/>
    </row>
    <row r="22" spans="1:33" ht="13.1" customHeight="1">
      <c r="A22" s="124"/>
      <c r="B22" s="126"/>
      <c r="C22" s="139"/>
      <c r="D22" s="139"/>
      <c r="E22" s="126"/>
      <c r="F22" s="126"/>
      <c r="G22" s="126"/>
      <c r="H22" s="129"/>
      <c r="I22" s="130"/>
      <c r="J22" s="124"/>
      <c r="K22" s="134"/>
      <c r="L22" s="134"/>
      <c r="M22" s="134"/>
      <c r="N22" s="137"/>
      <c r="O22" s="221"/>
      <c r="P22" s="127" t="str">
        <f>IF(N9=U17,N11,IF(N9=U18,N11,""))</f>
        <v/>
      </c>
      <c r="Q22" s="128"/>
      <c r="R22" s="124"/>
      <c r="S22" s="224"/>
      <c r="T22" s="7">
        <v>0.4</v>
      </c>
      <c r="U22" s="20" t="s">
        <v>77</v>
      </c>
      <c r="V22" s="39" t="s">
        <v>38</v>
      </c>
      <c r="W22" s="7"/>
      <c r="X22" s="7"/>
      <c r="Y22" s="7"/>
      <c r="Z22" s="7"/>
      <c r="AB22" s="3">
        <v>35</v>
      </c>
      <c r="AC22" s="47" t="s">
        <v>52</v>
      </c>
      <c r="AD22" s="17"/>
      <c r="AE22" s="18"/>
      <c r="AF22" s="18"/>
      <c r="AG22" s="15"/>
    </row>
    <row r="23" spans="1:33" ht="13.1" customHeight="1">
      <c r="A23" s="125"/>
      <c r="B23" s="126"/>
      <c r="C23" s="139"/>
      <c r="D23" s="139"/>
      <c r="E23" s="126"/>
      <c r="F23" s="126"/>
      <c r="G23" s="126"/>
      <c r="H23" s="131"/>
      <c r="I23" s="132"/>
      <c r="J23" s="125"/>
      <c r="K23" s="135"/>
      <c r="L23" s="135"/>
      <c r="M23" s="135"/>
      <c r="N23" s="138"/>
      <c r="O23" s="80"/>
      <c r="P23" s="131"/>
      <c r="Q23" s="132"/>
      <c r="R23" s="125"/>
      <c r="S23" s="225"/>
      <c r="T23" s="7">
        <v>0.4</v>
      </c>
      <c r="U23" s="20" t="s">
        <v>54</v>
      </c>
      <c r="V23" s="41" t="s">
        <v>57</v>
      </c>
      <c r="AB23" s="3">
        <v>50</v>
      </c>
      <c r="AC23" s="47" t="s">
        <v>34</v>
      </c>
      <c r="AD23" s="12"/>
      <c r="AE23" s="18"/>
      <c r="AF23" s="18"/>
      <c r="AG23" s="15"/>
    </row>
    <row r="24" spans="1:30" ht="13.1" customHeight="1">
      <c r="A24" s="143"/>
      <c r="B24" s="147">
        <v>0</v>
      </c>
      <c r="C24" s="149">
        <f>IF($A$16="OUI",D24,0)</f>
        <v>0</v>
      </c>
      <c r="D24" s="116">
        <f>IF(B24=$V$6,$U$6,IF(B24=$V$7,$U$7,IF(B24=$V$8,$U$8,IF(B24=$V$9,$U$9,IF(B24=$V$10,$U$10,IF(B24=$V$11,$U$11,IF(B24=$V$12,$U$12,IF(B24=$V$13,$U$13,0))))))))</f>
        <v>0</v>
      </c>
      <c r="E24" s="140"/>
      <c r="F24" s="140"/>
      <c r="G24" s="140"/>
      <c r="H24" s="158"/>
      <c r="I24" s="159"/>
      <c r="J24" s="188">
        <f>IF($N$9=$U$20,$T$20*H24,IF($N$9=$U$16,$T$16*H24,IF($N$9=$U$19,$T$19*H24,($P$18+C24)*H24)))</f>
        <v>0</v>
      </c>
      <c r="K24" s="121"/>
      <c r="L24" s="121"/>
      <c r="M24" s="121"/>
      <c r="N24" s="121"/>
      <c r="O24" s="194">
        <f>IF(N24="OUI",$AA$21,0)</f>
        <v>0</v>
      </c>
      <c r="P24" s="190">
        <f>IF($N$9=$U$17,O24,IF($N$9=$U$18,O24,0))</f>
        <v>0</v>
      </c>
      <c r="Q24" s="191"/>
      <c r="R24" s="188">
        <f>J24+K24+L24+M24+P24</f>
        <v>0</v>
      </c>
      <c r="S24" s="186"/>
      <c r="T24" s="7">
        <v>0.4</v>
      </c>
      <c r="U24" s="20" t="s">
        <v>55</v>
      </c>
      <c r="V24" s="41" t="s">
        <v>38</v>
      </c>
      <c r="Z24" s="11"/>
      <c r="AA24" s="12"/>
      <c r="AB24" s="18"/>
      <c r="AC24" s="18"/>
      <c r="AD24" s="15"/>
    </row>
    <row r="25" spans="1:30" ht="13.1" customHeight="1">
      <c r="A25" s="144"/>
      <c r="B25" s="148"/>
      <c r="C25" s="150"/>
      <c r="D25" s="117"/>
      <c r="E25" s="140"/>
      <c r="F25" s="140"/>
      <c r="G25" s="140"/>
      <c r="H25" s="160"/>
      <c r="I25" s="161"/>
      <c r="J25" s="189"/>
      <c r="K25" s="122"/>
      <c r="L25" s="122"/>
      <c r="M25" s="122"/>
      <c r="N25" s="122"/>
      <c r="O25" s="195"/>
      <c r="P25" s="192"/>
      <c r="Q25" s="193"/>
      <c r="R25" s="189"/>
      <c r="S25" s="187"/>
      <c r="T25" s="7">
        <v>0.4</v>
      </c>
      <c r="U25" s="20" t="s">
        <v>56</v>
      </c>
      <c r="V25" s="219" t="s">
        <v>38</v>
      </c>
      <c r="W25" s="219"/>
      <c r="Z25" s="14"/>
      <c r="AA25" s="12"/>
      <c r="AB25" s="18"/>
      <c r="AC25" s="18"/>
      <c r="AD25" s="15"/>
    </row>
    <row r="26" spans="1:30" ht="13.1" customHeight="1">
      <c r="A26" s="143"/>
      <c r="B26" s="147">
        <v>0</v>
      </c>
      <c r="C26" s="149">
        <f aca="true" t="shared" si="0" ref="C26">IF($A$16="OUI",D26,0)</f>
        <v>0</v>
      </c>
      <c r="D26" s="116">
        <f>IF(B26=$V$6,$U$6,IF(B26=$V$7,$U$7,IF(B26=$V$8,$U$8,IF(B26=$V$9,$U$9,IF(B26=$V$10,$U$10,IF(B26=$V$11,$U$11,IF(B26=$V$12,$U$12,IF(B26=$V$13,$U$13,0))))))))</f>
        <v>0</v>
      </c>
      <c r="E26" s="140"/>
      <c r="F26" s="140"/>
      <c r="G26" s="140"/>
      <c r="H26" s="158"/>
      <c r="I26" s="159"/>
      <c r="J26" s="188">
        <f aca="true" t="shared" si="1" ref="J26">IF($N$9=$U$20,$T$20*H26,IF($N$9=$U$16,$T$16*H26,IF($N$9=$U$19,$T$19*H26,($P$18+C26)*H26)))</f>
        <v>0</v>
      </c>
      <c r="K26" s="121"/>
      <c r="L26" s="121"/>
      <c r="M26" s="121"/>
      <c r="N26" s="121"/>
      <c r="O26" s="194">
        <f aca="true" t="shared" si="2" ref="O26">IF(N26="OUI",$AA$21,0)</f>
        <v>0</v>
      </c>
      <c r="P26" s="190">
        <f>IF($N$9=$U$17,O26,IF($N$9=$U$18,O26,0))</f>
        <v>0</v>
      </c>
      <c r="Q26" s="191"/>
      <c r="R26" s="188">
        <f aca="true" t="shared" si="3" ref="R26">J26+K26+L26+M26+P26</f>
        <v>0</v>
      </c>
      <c r="S26" s="186"/>
      <c r="W26" s="14"/>
      <c r="X26" s="22"/>
      <c r="Y26" s="84">
        <f>SUM(B24:B39)</f>
        <v>0</v>
      </c>
      <c r="Z26" s="14"/>
      <c r="AA26" s="12"/>
      <c r="AB26" s="18"/>
      <c r="AC26" s="18"/>
      <c r="AD26" s="15"/>
    </row>
    <row r="27" spans="1:30" ht="13.1" customHeight="1">
      <c r="A27" s="144"/>
      <c r="B27" s="148"/>
      <c r="C27" s="150"/>
      <c r="D27" s="117"/>
      <c r="E27" s="140"/>
      <c r="F27" s="140"/>
      <c r="G27" s="140"/>
      <c r="H27" s="160"/>
      <c r="I27" s="161"/>
      <c r="J27" s="189"/>
      <c r="K27" s="122"/>
      <c r="L27" s="122"/>
      <c r="M27" s="122"/>
      <c r="N27" s="122"/>
      <c r="O27" s="195"/>
      <c r="P27" s="192"/>
      <c r="Q27" s="193"/>
      <c r="R27" s="189"/>
      <c r="S27" s="187"/>
      <c r="U27" s="20" t="s">
        <v>62</v>
      </c>
      <c r="V27" s="219" t="s">
        <v>39</v>
      </c>
      <c r="W27" s="219"/>
      <c r="X27" s="22"/>
      <c r="Y27" s="3">
        <f>Y26</f>
        <v>0</v>
      </c>
      <c r="Z27" s="14"/>
      <c r="AA27" s="11"/>
      <c r="AB27" s="11"/>
      <c r="AC27" s="11"/>
      <c r="AD27" s="11"/>
    </row>
    <row r="28" spans="1:30" ht="13.1" customHeight="1">
      <c r="A28" s="143"/>
      <c r="B28" s="147">
        <v>0</v>
      </c>
      <c r="C28" s="149">
        <f aca="true" t="shared" si="4" ref="C28">IF($A$16="OUI",D28,0)</f>
        <v>0</v>
      </c>
      <c r="D28" s="116">
        <f>IF(B28=$V$6,$U$6,IF(B28=$V$7,$U$7,IF(B28=$V$8,$U$8,IF(B28=$V$9,$U$9,IF(B28=$V$10,$U$10,IF(B28=$V$11,$U$11,IF(B28=$V$12,$U$12,IF(B28=$V$13,$U$13,0))))))))</f>
        <v>0</v>
      </c>
      <c r="E28" s="140"/>
      <c r="F28" s="140"/>
      <c r="G28" s="140"/>
      <c r="H28" s="158"/>
      <c r="I28" s="159"/>
      <c r="J28" s="188">
        <f aca="true" t="shared" si="5" ref="J28">IF($N$9=$U$20,$T$20*H28,IF($N$9=$U$16,$T$16*H28,IF($N$9=$U$19,$T$19*H28,($P$18+C28)*H28)))</f>
        <v>0</v>
      </c>
      <c r="K28" s="121"/>
      <c r="L28" s="121"/>
      <c r="M28" s="121"/>
      <c r="N28" s="121"/>
      <c r="O28" s="194">
        <f aca="true" t="shared" si="6" ref="O28">IF(N28="OUI",$AA$21,0)</f>
        <v>0</v>
      </c>
      <c r="P28" s="190">
        <f>IF($N$9=$U$17,O28,IF($N$9=$U$18,O28,0))</f>
        <v>0</v>
      </c>
      <c r="Q28" s="191"/>
      <c r="R28" s="188">
        <f aca="true" t="shared" si="7" ref="R28">J28+K28+L28+M28+P28</f>
        <v>0</v>
      </c>
      <c r="S28" s="186"/>
      <c r="U28" s="20" t="s">
        <v>63</v>
      </c>
      <c r="V28" s="219" t="s">
        <v>82</v>
      </c>
      <c r="W28" s="219"/>
      <c r="X28" s="14"/>
      <c r="Z28" s="19"/>
      <c r="AA28" s="11"/>
      <c r="AB28" s="11"/>
      <c r="AC28" s="11"/>
      <c r="AD28" s="11"/>
    </row>
    <row r="29" spans="1:30" ht="13.1" customHeight="1">
      <c r="A29" s="144"/>
      <c r="B29" s="148"/>
      <c r="C29" s="150"/>
      <c r="D29" s="117"/>
      <c r="E29" s="140"/>
      <c r="F29" s="140"/>
      <c r="G29" s="140"/>
      <c r="H29" s="160"/>
      <c r="I29" s="161"/>
      <c r="J29" s="189"/>
      <c r="K29" s="122"/>
      <c r="L29" s="122"/>
      <c r="M29" s="122"/>
      <c r="N29" s="122"/>
      <c r="O29" s="195"/>
      <c r="P29" s="192"/>
      <c r="Q29" s="193"/>
      <c r="R29" s="189"/>
      <c r="S29" s="187"/>
      <c r="U29" s="20" t="s">
        <v>64</v>
      </c>
      <c r="V29" s="219" t="s">
        <v>57</v>
      </c>
      <c r="W29" s="219"/>
      <c r="X29" s="14"/>
      <c r="Y29" s="14"/>
      <c r="Z29" s="14"/>
      <c r="AA29" s="11"/>
      <c r="AB29" s="11"/>
      <c r="AC29" s="11"/>
      <c r="AD29" s="11"/>
    </row>
    <row r="30" spans="1:30" ht="13.1" customHeight="1">
      <c r="A30" s="143"/>
      <c r="B30" s="147">
        <v>0</v>
      </c>
      <c r="C30" s="149">
        <f aca="true" t="shared" si="8" ref="C30">IF($A$16="OUI",D30,0)</f>
        <v>0</v>
      </c>
      <c r="D30" s="116">
        <f>IF(B30=$V$6,$U$6,IF(B30=$V$7,$U$7,IF(B30=$V$8,$U$8,IF(B30=$V$9,$U$9,IF(B30=$V$10,$U$10,IF(B30=$V$11,$U$11,IF(B30=$V$12,$U$12,IF(B30=$V$13,$U$13,0))))))))</f>
        <v>0</v>
      </c>
      <c r="E30" s="140"/>
      <c r="F30" s="140"/>
      <c r="G30" s="140"/>
      <c r="H30" s="158"/>
      <c r="I30" s="159"/>
      <c r="J30" s="188">
        <f aca="true" t="shared" si="9" ref="J30">IF($N$9=$U$20,$T$20*H30,IF($N$9=$U$16,$T$16*H30,IF($N$9=$U$19,$T$19*H30,($P$18+C30)*H30)))</f>
        <v>0</v>
      </c>
      <c r="K30" s="121"/>
      <c r="L30" s="121"/>
      <c r="M30" s="121"/>
      <c r="N30" s="121"/>
      <c r="O30" s="194">
        <f aca="true" t="shared" si="10" ref="O30">IF(N30="OUI",$AA$21,0)</f>
        <v>0</v>
      </c>
      <c r="P30" s="190">
        <f>IF($N$9=$U$17,O30,IF($N$9=$U$18,O30,0))</f>
        <v>0</v>
      </c>
      <c r="Q30" s="191"/>
      <c r="R30" s="188">
        <f aca="true" t="shared" si="11" ref="R30">J30+K30+L30+M30+P30</f>
        <v>0</v>
      </c>
      <c r="S30" s="186"/>
      <c r="U30" s="20" t="s">
        <v>70</v>
      </c>
      <c r="V30" s="219" t="s">
        <v>83</v>
      </c>
      <c r="W30" s="219"/>
      <c r="X30" s="14"/>
      <c r="Y30" s="14"/>
      <c r="Z30" s="14"/>
      <c r="AA30" s="11"/>
      <c r="AB30" s="11"/>
      <c r="AC30" s="11"/>
      <c r="AD30" s="11"/>
    </row>
    <row r="31" spans="1:30" ht="13.1" customHeight="1">
      <c r="A31" s="144"/>
      <c r="B31" s="148"/>
      <c r="C31" s="150"/>
      <c r="D31" s="117"/>
      <c r="E31" s="140"/>
      <c r="F31" s="140"/>
      <c r="G31" s="140"/>
      <c r="H31" s="160"/>
      <c r="I31" s="161"/>
      <c r="J31" s="189"/>
      <c r="K31" s="122"/>
      <c r="L31" s="122"/>
      <c r="M31" s="122"/>
      <c r="N31" s="122"/>
      <c r="O31" s="195"/>
      <c r="P31" s="192"/>
      <c r="Q31" s="193"/>
      <c r="R31" s="189"/>
      <c r="S31" s="187"/>
      <c r="U31" s="20" t="s">
        <v>71</v>
      </c>
      <c r="V31" s="219" t="s">
        <v>41</v>
      </c>
      <c r="W31" s="219"/>
      <c r="X31" s="14"/>
      <c r="Y31" s="14"/>
      <c r="Z31" s="14"/>
      <c r="AA31" s="11"/>
      <c r="AB31" s="11"/>
      <c r="AC31" s="11"/>
      <c r="AD31" s="11"/>
    </row>
    <row r="32" spans="1:30" ht="13.1" customHeight="1">
      <c r="A32" s="143"/>
      <c r="B32" s="147">
        <v>0</v>
      </c>
      <c r="C32" s="149">
        <f aca="true" t="shared" si="12" ref="C32">IF($A$16="OUI",D32,0)</f>
        <v>0</v>
      </c>
      <c r="D32" s="116">
        <f>IF(B32=$V$6,$U$6,IF(B32=$V$7,$U$7,IF(B32=$V$8,$U$8,IF(B32=$V$9,$U$9,IF(B32=$V$10,$U$10,IF(B32=$V$11,$U$11,IF(B32=$V$12,$U$12,IF(B32=$V$13,$U$13,0))))))))</f>
        <v>0</v>
      </c>
      <c r="E32" s="140"/>
      <c r="F32" s="140"/>
      <c r="G32" s="140"/>
      <c r="H32" s="158"/>
      <c r="I32" s="159"/>
      <c r="J32" s="188">
        <f aca="true" t="shared" si="13" ref="J32">IF($N$9=$U$20,$T$20*H32,IF($N$9=$U$16,$T$16*H32,IF($N$9=$U$19,$T$19*H32,($P$18+C32)*H32)))</f>
        <v>0</v>
      </c>
      <c r="K32" s="121"/>
      <c r="L32" s="121"/>
      <c r="M32" s="121"/>
      <c r="N32" s="121"/>
      <c r="O32" s="194">
        <f aca="true" t="shared" si="14" ref="O32">IF(N32="OUI",$AA$21,0)</f>
        <v>0</v>
      </c>
      <c r="P32" s="190">
        <f>IF($N$9=$U$17,O32,IF($N$9=$U$18,O32,0))</f>
        <v>0</v>
      </c>
      <c r="Q32" s="191"/>
      <c r="R32" s="188">
        <f aca="true" t="shared" si="15" ref="R32">J32+K32+L32+M32+P32</f>
        <v>0</v>
      </c>
      <c r="S32" s="186"/>
      <c r="U32" s="20" t="s">
        <v>72</v>
      </c>
      <c r="V32" s="219" t="s">
        <v>84</v>
      </c>
      <c r="W32" s="219"/>
      <c r="X32" s="14"/>
      <c r="Y32" s="14"/>
      <c r="Z32" s="14"/>
      <c r="AA32" s="11"/>
      <c r="AB32" s="11"/>
      <c r="AC32" s="11"/>
      <c r="AD32" s="11"/>
    </row>
    <row r="33" spans="1:30" ht="13.1" customHeight="1">
      <c r="A33" s="144"/>
      <c r="B33" s="148"/>
      <c r="C33" s="150"/>
      <c r="D33" s="117"/>
      <c r="E33" s="140"/>
      <c r="F33" s="140"/>
      <c r="G33" s="140"/>
      <c r="H33" s="160"/>
      <c r="I33" s="161"/>
      <c r="J33" s="189"/>
      <c r="K33" s="122"/>
      <c r="L33" s="122"/>
      <c r="M33" s="122"/>
      <c r="N33" s="122"/>
      <c r="O33" s="195"/>
      <c r="P33" s="192"/>
      <c r="Q33" s="193"/>
      <c r="R33" s="189"/>
      <c r="S33" s="187"/>
      <c r="U33" s="20" t="s">
        <v>73</v>
      </c>
      <c r="V33" s="219" t="s">
        <v>85</v>
      </c>
      <c r="W33" s="219"/>
      <c r="X33" s="14"/>
      <c r="Y33" s="14"/>
      <c r="Z33" s="14"/>
      <c r="AA33" s="11"/>
      <c r="AB33" s="11"/>
      <c r="AC33" s="11"/>
      <c r="AD33" s="11"/>
    </row>
    <row r="34" spans="1:30" ht="13.1" customHeight="1">
      <c r="A34" s="143"/>
      <c r="B34" s="147">
        <v>0</v>
      </c>
      <c r="C34" s="149">
        <f aca="true" t="shared" si="16" ref="C34">IF($A$16="OUI",D34,0)</f>
        <v>0</v>
      </c>
      <c r="D34" s="116">
        <f>IF(B34=$V$6,$U$6,IF(B34=$V$7,$U$7,IF(B34=$V$8,$U$8,IF(B34=$V$9,$U$9,IF(B34=$V$10,$U$10,IF(B34=$V$11,$U$11,IF(B34=$V$12,$U$12,IF(B34=$V$13,$U$13,0))))))))</f>
        <v>0</v>
      </c>
      <c r="E34" s="140"/>
      <c r="F34" s="140"/>
      <c r="G34" s="140"/>
      <c r="H34" s="158"/>
      <c r="I34" s="159"/>
      <c r="J34" s="188">
        <f aca="true" t="shared" si="17" ref="J34">IF($N$9=$U$20,$T$20*H34,IF($N$9=$U$16,$T$16*H34,IF($N$9=$U$19,$T$19*H34,($P$18+C34)*H34)))</f>
        <v>0</v>
      </c>
      <c r="K34" s="121"/>
      <c r="L34" s="121"/>
      <c r="M34" s="121"/>
      <c r="N34" s="121"/>
      <c r="O34" s="194">
        <f aca="true" t="shared" si="18" ref="O34">IF(N34="OUI",$AA$21,0)</f>
        <v>0</v>
      </c>
      <c r="P34" s="190">
        <f>IF($N$9=$U$17,O34,IF($N$9=$U$18,O34,0))</f>
        <v>0</v>
      </c>
      <c r="Q34" s="191"/>
      <c r="R34" s="188">
        <f aca="true" t="shared" si="19" ref="R34">J34+K34+L34+M34+P34</f>
        <v>0</v>
      </c>
      <c r="S34" s="186"/>
      <c r="U34" s="20" t="s">
        <v>74</v>
      </c>
      <c r="V34" s="219" t="s">
        <v>82</v>
      </c>
      <c r="W34" s="219"/>
      <c r="X34" s="14"/>
      <c r="Y34" s="14"/>
      <c r="Z34" s="14"/>
      <c r="AA34" s="11"/>
      <c r="AB34" s="11"/>
      <c r="AC34" s="11"/>
      <c r="AD34" s="11"/>
    </row>
    <row r="35" spans="1:26" ht="13.1" customHeight="1">
      <c r="A35" s="144"/>
      <c r="B35" s="148"/>
      <c r="C35" s="150"/>
      <c r="D35" s="117"/>
      <c r="E35" s="140"/>
      <c r="F35" s="140"/>
      <c r="G35" s="140"/>
      <c r="H35" s="160"/>
      <c r="I35" s="161"/>
      <c r="J35" s="189"/>
      <c r="K35" s="122"/>
      <c r="L35" s="122"/>
      <c r="M35" s="122"/>
      <c r="N35" s="122"/>
      <c r="O35" s="195"/>
      <c r="P35" s="192"/>
      <c r="Q35" s="193"/>
      <c r="R35" s="189"/>
      <c r="S35" s="187"/>
      <c r="U35" s="20" t="s">
        <v>75</v>
      </c>
      <c r="V35" s="219" t="s">
        <v>38</v>
      </c>
      <c r="W35" s="219"/>
      <c r="X35" s="14"/>
      <c r="Y35" s="14"/>
      <c r="Z35" s="14"/>
    </row>
    <row r="36" spans="1:26" ht="13.1" customHeight="1">
      <c r="A36" s="143"/>
      <c r="B36" s="147">
        <v>0</v>
      </c>
      <c r="C36" s="149">
        <f aca="true" t="shared" si="20" ref="C36">IF($A$16="OUI",D36,0)</f>
        <v>0</v>
      </c>
      <c r="D36" s="116">
        <f>IF(B36=$V$6,$U$6,IF(B36=$V$7,$U$7,IF(B36=$V$8,$U$8,IF(B36=$V$9,$U$9,IF(B36=$V$10,$U$10,IF(B36=$V$11,$U$11,IF(B36=$V$12,$U$12,IF(B36=$V$13,$U$13,0))))))))</f>
        <v>0</v>
      </c>
      <c r="E36" s="140"/>
      <c r="F36" s="140"/>
      <c r="G36" s="140"/>
      <c r="H36" s="158"/>
      <c r="I36" s="159"/>
      <c r="J36" s="188">
        <f aca="true" t="shared" si="21" ref="J36">IF($N$9=$U$20,$T$20*H36,IF($N$9=$U$16,$T$16*H36,IF($N$9=$U$19,$T$19*H36,($P$18+C36)*H36)))</f>
        <v>0</v>
      </c>
      <c r="K36" s="121"/>
      <c r="L36" s="121"/>
      <c r="M36" s="121"/>
      <c r="N36" s="121"/>
      <c r="O36" s="194">
        <f aca="true" t="shared" si="22" ref="O36">IF(N36="OUI",$AA$21,0)</f>
        <v>0</v>
      </c>
      <c r="P36" s="190">
        <f>IF($N$9=$U$17,O36,IF($N$9=$U$18,O36,0))</f>
        <v>0</v>
      </c>
      <c r="Q36" s="191"/>
      <c r="R36" s="188">
        <f aca="true" t="shared" si="23" ref="R36">J36+K36+L36+M36+P36</f>
        <v>0</v>
      </c>
      <c r="S36" s="186"/>
      <c r="U36" s="11"/>
      <c r="V36" s="11"/>
      <c r="W36" s="14"/>
      <c r="X36" s="14"/>
      <c r="Y36" s="14"/>
      <c r="Z36" s="14"/>
    </row>
    <row r="37" spans="1:26" ht="13.1" customHeight="1">
      <c r="A37" s="144"/>
      <c r="B37" s="148"/>
      <c r="C37" s="150"/>
      <c r="D37" s="117"/>
      <c r="E37" s="140"/>
      <c r="F37" s="140"/>
      <c r="G37" s="140"/>
      <c r="H37" s="160"/>
      <c r="I37" s="161"/>
      <c r="J37" s="189"/>
      <c r="K37" s="122"/>
      <c r="L37" s="122"/>
      <c r="M37" s="122"/>
      <c r="N37" s="122"/>
      <c r="O37" s="195"/>
      <c r="P37" s="192"/>
      <c r="Q37" s="193"/>
      <c r="R37" s="189"/>
      <c r="S37" s="187"/>
      <c r="U37" s="11"/>
      <c r="V37" s="11"/>
      <c r="W37" s="14"/>
      <c r="X37" s="14"/>
      <c r="Y37" s="14"/>
      <c r="Z37" s="14"/>
    </row>
    <row r="38" spans="1:26" ht="13.1" customHeight="1">
      <c r="A38" s="143"/>
      <c r="B38" s="147">
        <v>0</v>
      </c>
      <c r="C38" s="149">
        <f aca="true" t="shared" si="24" ref="C38">IF($A$16="OUI",D38,0)</f>
        <v>0</v>
      </c>
      <c r="D38" s="116">
        <f>IF(B38=$V$6,$U$6,IF(B38=$V$7,$U$7,IF(B38=$V$8,$U$8,IF(B38=$V$9,$U$9,IF(B38=$V$10,$U$10,IF(B38=$V$11,$U$11,IF(B38=$V$12,$U$12,IF(B38=$V$13,$U$13,0))))))))</f>
        <v>0</v>
      </c>
      <c r="E38" s="140"/>
      <c r="F38" s="140"/>
      <c r="G38" s="140"/>
      <c r="H38" s="158"/>
      <c r="I38" s="159"/>
      <c r="J38" s="188">
        <f aca="true" t="shared" si="25" ref="J38">IF($N$9=$U$20,$T$20*H38,IF($N$9=$U$16,$T$16*H38,IF($N$9=$U$19,$T$19*H38,($P$18+C38)*H38)))</f>
        <v>0</v>
      </c>
      <c r="K38" s="121"/>
      <c r="L38" s="121"/>
      <c r="M38" s="121"/>
      <c r="N38" s="121"/>
      <c r="O38" s="194">
        <f aca="true" t="shared" si="26" ref="O38">IF(N38="OUI",$AA$21,0)</f>
        <v>0</v>
      </c>
      <c r="P38" s="190">
        <f>IF($N$9=$U$17,O38,IF($N$9=$U$18,O38,0))</f>
        <v>0</v>
      </c>
      <c r="Q38" s="191"/>
      <c r="R38" s="188">
        <f aca="true" t="shared" si="27" ref="R38">J38+K38+L38+M38+P38</f>
        <v>0</v>
      </c>
      <c r="S38" s="186"/>
      <c r="U38" s="11"/>
      <c r="V38" s="11"/>
      <c r="W38" s="14"/>
      <c r="X38" s="14"/>
      <c r="Y38" s="14"/>
      <c r="Z38" s="14"/>
    </row>
    <row r="39" spans="1:26" ht="15" customHeight="1" thickBot="1">
      <c r="A39" s="144"/>
      <c r="B39" s="148"/>
      <c r="C39" s="150"/>
      <c r="D39" s="117"/>
      <c r="E39" s="140"/>
      <c r="F39" s="140"/>
      <c r="G39" s="140"/>
      <c r="H39" s="160"/>
      <c r="I39" s="161"/>
      <c r="J39" s="189"/>
      <c r="K39" s="122"/>
      <c r="L39" s="122"/>
      <c r="M39" s="122"/>
      <c r="N39" s="122"/>
      <c r="O39" s="195"/>
      <c r="P39" s="192"/>
      <c r="Q39" s="193"/>
      <c r="R39" s="189"/>
      <c r="S39" s="187"/>
      <c r="W39" s="14"/>
      <c r="X39" s="14"/>
      <c r="Y39" s="14"/>
      <c r="Z39" s="14"/>
    </row>
    <row r="40" spans="1:26" ht="20.05" customHeight="1" thickBot="1">
      <c r="A40" s="55" t="s">
        <v>1</v>
      </c>
      <c r="B40" s="85" t="s">
        <v>92</v>
      </c>
      <c r="C40" s="82"/>
      <c r="D40" s="82"/>
      <c r="E40" s="82"/>
      <c r="F40" s="82"/>
      <c r="G40" s="83"/>
      <c r="H40" s="162">
        <f>SUM(H24:H39)</f>
        <v>0</v>
      </c>
      <c r="I40" s="163"/>
      <c r="J40" s="56">
        <f>SUM(J24:J39)</f>
        <v>0</v>
      </c>
      <c r="K40" s="56">
        <f>SUM(K24:K39)</f>
        <v>0</v>
      </c>
      <c r="L40" s="56">
        <f>SUM(L24:L39)</f>
        <v>0</v>
      </c>
      <c r="M40" s="56">
        <f>SUM(M24:M39)</f>
        <v>0</v>
      </c>
      <c r="N40" s="56"/>
      <c r="O40" s="81"/>
      <c r="P40" s="181">
        <f>SUM(P24:P39)</f>
        <v>0</v>
      </c>
      <c r="Q40" s="182"/>
      <c r="R40" s="57">
        <f>SUM(R24:R39)</f>
        <v>0</v>
      </c>
      <c r="W40" s="14"/>
      <c r="X40" s="14"/>
      <c r="Y40" s="14"/>
      <c r="Z40" s="14"/>
    </row>
    <row r="41" spans="1:26" ht="8.15" customHeight="1">
      <c r="A41" s="4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U41" s="3">
        <f>IF(N9=U17,2,IF(N9=U18,2,1))</f>
        <v>1</v>
      </c>
      <c r="V41" s="23"/>
      <c r="W41" s="14"/>
      <c r="X41" s="14"/>
      <c r="Y41" s="14"/>
      <c r="Z41" s="14"/>
    </row>
    <row r="42" spans="1:26" ht="15" customHeight="1" thickBot="1">
      <c r="A42" s="76" t="str">
        <f>IF(N9=U16,V44,IF(N9=U17,V45,IF(N9=U18,V46,IF(N9=U19,V44,V43))))</f>
        <v>Je certifie avoir engagé les frais ci-dessus dans le cadre de mon action de bénévole pour le compte de l'association "Ligue Occitanie de Badminton"</v>
      </c>
      <c r="B42" s="53"/>
      <c r="C42" s="53"/>
      <c r="D42" s="53"/>
      <c r="E42" s="53"/>
      <c r="F42" s="1"/>
      <c r="G42" s="2"/>
      <c r="H42" s="2"/>
      <c r="I42" s="2"/>
      <c r="U42" s="20"/>
      <c r="V42" s="23"/>
      <c r="W42" s="14"/>
      <c r="X42" s="14"/>
      <c r="Y42" s="14"/>
      <c r="Z42" s="14"/>
    </row>
    <row r="43" spans="1:26" ht="17" customHeight="1">
      <c r="A43" s="59" t="s">
        <v>6</v>
      </c>
      <c r="B43" s="197" t="s">
        <v>4</v>
      </c>
      <c r="C43" s="198"/>
      <c r="D43" s="198"/>
      <c r="E43" s="199"/>
      <c r="F43" s="176" t="s">
        <v>5</v>
      </c>
      <c r="G43" s="177"/>
      <c r="H43" s="10"/>
      <c r="I43" s="10"/>
      <c r="J43" s="196" t="s">
        <v>16</v>
      </c>
      <c r="K43" s="183"/>
      <c r="L43" s="183" t="s">
        <v>4</v>
      </c>
      <c r="M43" s="183"/>
      <c r="N43" s="118" t="s">
        <v>5</v>
      </c>
      <c r="O43" s="119"/>
      <c r="P43" s="119"/>
      <c r="Q43" s="119"/>
      <c r="R43" s="119"/>
      <c r="S43" s="120"/>
      <c r="U43" s="20"/>
      <c r="V43" s="43" t="s">
        <v>59</v>
      </c>
      <c r="W43" s="14"/>
      <c r="X43" s="14"/>
      <c r="Y43" s="14"/>
      <c r="Z43" s="14"/>
    </row>
    <row r="44" spans="1:26" ht="53" customHeight="1" thickBot="1">
      <c r="A44" s="60"/>
      <c r="B44" s="200"/>
      <c r="C44" s="201"/>
      <c r="D44" s="201"/>
      <c r="E44" s="202"/>
      <c r="F44" s="178"/>
      <c r="G44" s="179"/>
      <c r="H44" s="24"/>
      <c r="I44" s="24"/>
      <c r="J44" s="185"/>
      <c r="K44" s="180"/>
      <c r="L44" s="180"/>
      <c r="M44" s="180"/>
      <c r="N44" s="86"/>
      <c r="O44" s="87"/>
      <c r="P44" s="87"/>
      <c r="Q44" s="87"/>
      <c r="R44" s="87"/>
      <c r="S44" s="88"/>
      <c r="U44" s="20"/>
      <c r="V44" s="43" t="s">
        <v>79</v>
      </c>
      <c r="Z44" s="14"/>
    </row>
    <row r="45" spans="1:22" ht="10.9" customHeight="1" thickBot="1">
      <c r="A45" s="184"/>
      <c r="B45" s="184"/>
      <c r="C45" s="184"/>
      <c r="D45" s="184"/>
      <c r="E45" s="184"/>
      <c r="F45" s="184"/>
      <c r="G45" s="184"/>
      <c r="H45" s="184"/>
      <c r="I45" s="50"/>
      <c r="J45" s="51"/>
      <c r="K45" s="51"/>
      <c r="L45" s="51"/>
      <c r="M45" s="51"/>
      <c r="N45" s="51"/>
      <c r="O45" s="51"/>
      <c r="P45" s="51"/>
      <c r="Q45" s="51"/>
      <c r="R45" s="51"/>
      <c r="V45" s="43" t="s">
        <v>80</v>
      </c>
    </row>
    <row r="46" spans="1:22" ht="16" customHeight="1">
      <c r="A46" s="141" t="s">
        <v>65</v>
      </c>
      <c r="B46" s="142"/>
      <c r="C46" s="77"/>
      <c r="D46" s="77"/>
      <c r="E46" s="164" t="s">
        <v>86</v>
      </c>
      <c r="F46" s="165"/>
      <c r="G46" s="166"/>
      <c r="H46" s="25"/>
      <c r="I46" s="25"/>
      <c r="J46" s="145" t="s">
        <v>8</v>
      </c>
      <c r="K46" s="146"/>
      <c r="L46" s="155" t="s">
        <v>4</v>
      </c>
      <c r="M46" s="155"/>
      <c r="N46" s="89" t="s">
        <v>5</v>
      </c>
      <c r="O46" s="90"/>
      <c r="P46" s="90"/>
      <c r="Q46" s="90"/>
      <c r="R46" s="90"/>
      <c r="S46" s="91"/>
      <c r="V46" s="43" t="s">
        <v>81</v>
      </c>
    </row>
    <row r="47" spans="1:19" ht="16" customHeight="1">
      <c r="A47" s="62" t="s">
        <v>66</v>
      </c>
      <c r="B47" s="63" t="s">
        <v>66</v>
      </c>
      <c r="C47" s="78"/>
      <c r="D47" s="78"/>
      <c r="E47" s="167"/>
      <c r="F47" s="168"/>
      <c r="G47" s="169"/>
      <c r="H47" s="25"/>
      <c r="I47" s="25"/>
      <c r="J47" s="151"/>
      <c r="K47" s="152"/>
      <c r="L47" s="156"/>
      <c r="M47" s="156"/>
      <c r="N47" s="92"/>
      <c r="O47" s="93"/>
      <c r="P47" s="93"/>
      <c r="Q47" s="93"/>
      <c r="R47" s="93"/>
      <c r="S47" s="94"/>
    </row>
    <row r="48" spans="1:19" ht="16" customHeight="1">
      <c r="A48" s="62" t="s">
        <v>66</v>
      </c>
      <c r="B48" s="63" t="s">
        <v>66</v>
      </c>
      <c r="C48" s="78"/>
      <c r="D48" s="78"/>
      <c r="E48" s="170" t="s">
        <v>87</v>
      </c>
      <c r="F48" s="171"/>
      <c r="G48" s="172"/>
      <c r="H48" s="25"/>
      <c r="I48" s="25"/>
      <c r="J48" s="151"/>
      <c r="K48" s="152"/>
      <c r="L48" s="156"/>
      <c r="M48" s="156"/>
      <c r="N48" s="95"/>
      <c r="O48" s="96"/>
      <c r="P48" s="96"/>
      <c r="Q48" s="96"/>
      <c r="R48" s="96"/>
      <c r="S48" s="97"/>
    </row>
    <row r="49" spans="1:19" ht="16" customHeight="1">
      <c r="A49" s="62" t="s">
        <v>66</v>
      </c>
      <c r="B49" s="63" t="s">
        <v>66</v>
      </c>
      <c r="C49" s="78"/>
      <c r="D49" s="78"/>
      <c r="E49" s="170"/>
      <c r="F49" s="171"/>
      <c r="G49" s="172"/>
      <c r="H49" s="25"/>
      <c r="I49" s="25"/>
      <c r="J49" s="151"/>
      <c r="K49" s="152"/>
      <c r="L49" s="156"/>
      <c r="M49" s="156"/>
      <c r="N49" s="95"/>
      <c r="O49" s="96"/>
      <c r="P49" s="96"/>
      <c r="Q49" s="96"/>
      <c r="R49" s="96"/>
      <c r="S49" s="97"/>
    </row>
    <row r="50" spans="1:19" ht="16" customHeight="1" thickBot="1">
      <c r="A50" s="61" t="s">
        <v>66</v>
      </c>
      <c r="B50" s="64" t="s">
        <v>66</v>
      </c>
      <c r="C50" s="79"/>
      <c r="D50" s="79"/>
      <c r="E50" s="173"/>
      <c r="F50" s="174"/>
      <c r="G50" s="175"/>
      <c r="H50" s="25"/>
      <c r="I50" s="25"/>
      <c r="J50" s="153"/>
      <c r="K50" s="154"/>
      <c r="L50" s="157"/>
      <c r="M50" s="157"/>
      <c r="N50" s="98"/>
      <c r="O50" s="99"/>
      <c r="P50" s="99"/>
      <c r="Q50" s="99"/>
      <c r="R50" s="99"/>
      <c r="S50" s="100"/>
    </row>
    <row r="51" spans="1:7" ht="13.6">
      <c r="A51" s="5"/>
      <c r="B51" s="5"/>
      <c r="C51" s="5"/>
      <c r="D51" s="5"/>
      <c r="E51" s="5"/>
      <c r="F51" s="5"/>
      <c r="G51" s="5"/>
    </row>
    <row r="52" spans="1:7" ht="13.6">
      <c r="A52" s="5"/>
      <c r="B52" s="5"/>
      <c r="C52" s="5"/>
      <c r="D52" s="5"/>
      <c r="E52" s="5"/>
      <c r="F52" s="5"/>
      <c r="G52" s="5"/>
    </row>
    <row r="53" ht="12.75">
      <c r="V53" s="3" t="s">
        <v>69</v>
      </c>
    </row>
    <row r="56" ht="12.75">
      <c r="F56" s="4"/>
    </row>
    <row r="61" ht="12.75">
      <c r="G61" s="3"/>
    </row>
  </sheetData>
  <sheetProtection algorithmName="SHA-512" hashValue="ZQRhyNODb0zBgfX4GrtZfOIOYgyj++NSILa4qPWC2MjcomvZduIICWeNAKj03oM/Nex2/QLSaRE/GMQNaz5BWA==" saltValue="FRHXFwlqDD+brmvrNi/2Ew==" spinCount="100000" sheet="1" selectLockedCells="1"/>
  <protectedRanges>
    <protectedRange sqref="V41:V42 X29 A45:E45 J43 A42:F42 A44:I44 E40 V21 V23:V25 G40 V27:V35 P21:Q23" name="Plage1"/>
    <protectedRange sqref="H25:I25 H39:I39 H27:I27 H29:I29 H31:I31 P24:Q39 H33:I33 H35:I35 H37:I37 P15:Q15 K25:N25 K27:N27 K29:N29 K31:N31 K33:N33 K35:N35 K37:N37 K39:N39 N22:O23" name="Plage1_1"/>
    <protectedRange sqref="A38 F25:G25 A14:I14 O14:O15 N21:O21 K24:O24 K26:N26 K28:N28 K30:N30 K32:N32 K34:N34 K36:N36 K38:N38 O25:O39 F27:G27 F29:G29 F31:G31 F33:G33 F35:G35 F37:G37 F39:G39 A26 A28 A30 A32 A34 A36 A24 K14:M14 D36:I36 D34:I34 D32:I32 D30:I30 D28:I28 D26:I26 D24:I24 D38:I38" name="Plage1_1_1"/>
  </protectedRanges>
  <mergeCells count="189">
    <mergeCell ref="S26:S27"/>
    <mergeCell ref="V34:W34"/>
    <mergeCell ref="V35:W35"/>
    <mergeCell ref="A16:A17"/>
    <mergeCell ref="A18:A19"/>
    <mergeCell ref="B16:M17"/>
    <mergeCell ref="B18:M19"/>
    <mergeCell ref="A15:F15"/>
    <mergeCell ref="N17:N19"/>
    <mergeCell ref="H30:I31"/>
    <mergeCell ref="H32:I33"/>
    <mergeCell ref="P28:Q29"/>
    <mergeCell ref="P30:Q31"/>
    <mergeCell ref="V27:W27"/>
    <mergeCell ref="V28:W28"/>
    <mergeCell ref="V29:W29"/>
    <mergeCell ref="V30:W30"/>
    <mergeCell ref="V31:W31"/>
    <mergeCell ref="V32:W32"/>
    <mergeCell ref="V33:W33"/>
    <mergeCell ref="S28:S29"/>
    <mergeCell ref="S30:S31"/>
    <mergeCell ref="P22:Q23"/>
    <mergeCell ref="R21:R23"/>
    <mergeCell ref="F1:M4"/>
    <mergeCell ref="F8:H8"/>
    <mergeCell ref="F9:H9"/>
    <mergeCell ref="F10:H10"/>
    <mergeCell ref="F11:H13"/>
    <mergeCell ref="V25:W25"/>
    <mergeCell ref="O24:O25"/>
    <mergeCell ref="P24:Q25"/>
    <mergeCell ref="R24:R25"/>
    <mergeCell ref="S24:S25"/>
    <mergeCell ref="O21:O22"/>
    <mergeCell ref="H24:I25"/>
    <mergeCell ref="G5:M6"/>
    <mergeCell ref="S21:S23"/>
    <mergeCell ref="P16:R17"/>
    <mergeCell ref="P18:R19"/>
    <mergeCell ref="P21:Q21"/>
    <mergeCell ref="B24:B25"/>
    <mergeCell ref="B26:B27"/>
    <mergeCell ref="B28:B29"/>
    <mergeCell ref="B30:B31"/>
    <mergeCell ref="B32:B33"/>
    <mergeCell ref="B34:B35"/>
    <mergeCell ref="L32:L33"/>
    <mergeCell ref="J9:L13"/>
    <mergeCell ref="J8:K8"/>
    <mergeCell ref="P26:Q27"/>
    <mergeCell ref="P36:Q37"/>
    <mergeCell ref="P32:Q33"/>
    <mergeCell ref="J32:J33"/>
    <mergeCell ref="J43:K43"/>
    <mergeCell ref="J30:J31"/>
    <mergeCell ref="J36:J37"/>
    <mergeCell ref="J38:J39"/>
    <mergeCell ref="K36:K37"/>
    <mergeCell ref="K38:K39"/>
    <mergeCell ref="K32:K33"/>
    <mergeCell ref="O34:O35"/>
    <mergeCell ref="M26:M27"/>
    <mergeCell ref="K28:K29"/>
    <mergeCell ref="L28:L29"/>
    <mergeCell ref="M28:M29"/>
    <mergeCell ref="K30:K31"/>
    <mergeCell ref="L30:L31"/>
    <mergeCell ref="M30:M31"/>
    <mergeCell ref="K34:K35"/>
    <mergeCell ref="L34:L35"/>
    <mergeCell ref="M34:M35"/>
    <mergeCell ref="M32:M33"/>
    <mergeCell ref="O32:O33"/>
    <mergeCell ref="P40:Q40"/>
    <mergeCell ref="L43:M43"/>
    <mergeCell ref="A45:H45"/>
    <mergeCell ref="J44:K44"/>
    <mergeCell ref="S36:S37"/>
    <mergeCell ref="S38:S39"/>
    <mergeCell ref="S34:S35"/>
    <mergeCell ref="R26:R27"/>
    <mergeCell ref="R28:R29"/>
    <mergeCell ref="R30:R31"/>
    <mergeCell ref="R36:R37"/>
    <mergeCell ref="R38:R39"/>
    <mergeCell ref="R34:R35"/>
    <mergeCell ref="R32:R33"/>
    <mergeCell ref="S32:S33"/>
    <mergeCell ref="P38:Q39"/>
    <mergeCell ref="P34:Q35"/>
    <mergeCell ref="O26:O27"/>
    <mergeCell ref="J34:J35"/>
    <mergeCell ref="A36:A37"/>
    <mergeCell ref="O28:O29"/>
    <mergeCell ref="O30:O31"/>
    <mergeCell ref="O36:O37"/>
    <mergeCell ref="O38:O39"/>
    <mergeCell ref="J47:K50"/>
    <mergeCell ref="L46:M46"/>
    <mergeCell ref="L47:M50"/>
    <mergeCell ref="H38:I39"/>
    <mergeCell ref="H40:I40"/>
    <mergeCell ref="E46:G47"/>
    <mergeCell ref="E48:G50"/>
    <mergeCell ref="F43:G43"/>
    <mergeCell ref="F44:G44"/>
    <mergeCell ref="L38:L39"/>
    <mergeCell ref="M38:M39"/>
    <mergeCell ref="L44:M44"/>
    <mergeCell ref="B43:E43"/>
    <mergeCell ref="B44:E44"/>
    <mergeCell ref="A46:B46"/>
    <mergeCell ref="A38:A39"/>
    <mergeCell ref="J46:K46"/>
    <mergeCell ref="A34:A35"/>
    <mergeCell ref="A32:A33"/>
    <mergeCell ref="B36:B37"/>
    <mergeCell ref="B38:B39"/>
    <mergeCell ref="A24:A25"/>
    <mergeCell ref="A26:A27"/>
    <mergeCell ref="A28:A29"/>
    <mergeCell ref="A30:A31"/>
    <mergeCell ref="C24:C25"/>
    <mergeCell ref="C26:C27"/>
    <mergeCell ref="C28:C29"/>
    <mergeCell ref="C30:C31"/>
    <mergeCell ref="C32:C33"/>
    <mergeCell ref="C34:C35"/>
    <mergeCell ref="C36:C37"/>
    <mergeCell ref="C38:C39"/>
    <mergeCell ref="J24:J25"/>
    <mergeCell ref="J26:J27"/>
    <mergeCell ref="J28:J29"/>
    <mergeCell ref="K24:K25"/>
    <mergeCell ref="K26:K27"/>
    <mergeCell ref="N38:N39"/>
    <mergeCell ref="E24:G25"/>
    <mergeCell ref="E26:G27"/>
    <mergeCell ref="E28:G29"/>
    <mergeCell ref="E30:G31"/>
    <mergeCell ref="E32:G33"/>
    <mergeCell ref="E34:G35"/>
    <mergeCell ref="E36:G37"/>
    <mergeCell ref="E38:G39"/>
    <mergeCell ref="L24:L25"/>
    <mergeCell ref="M24:M25"/>
    <mergeCell ref="L36:L37"/>
    <mergeCell ref="M36:M37"/>
    <mergeCell ref="L26:L27"/>
    <mergeCell ref="H26:I27"/>
    <mergeCell ref="H36:I37"/>
    <mergeCell ref="H28:I29"/>
    <mergeCell ref="H34:I35"/>
    <mergeCell ref="A21:A23"/>
    <mergeCell ref="B21:B23"/>
    <mergeCell ref="E21:G23"/>
    <mergeCell ref="H21:I23"/>
    <mergeCell ref="J21:J23"/>
    <mergeCell ref="K21:K23"/>
    <mergeCell ref="L21:L23"/>
    <mergeCell ref="M21:M23"/>
    <mergeCell ref="N21:N23"/>
    <mergeCell ref="C21:C23"/>
    <mergeCell ref="D21:D23"/>
    <mergeCell ref="N44:S44"/>
    <mergeCell ref="N46:S46"/>
    <mergeCell ref="N47:S50"/>
    <mergeCell ref="N8:R8"/>
    <mergeCell ref="N9:R10"/>
    <mergeCell ref="N11:R12"/>
    <mergeCell ref="N13:R13"/>
    <mergeCell ref="N14:R14"/>
    <mergeCell ref="D24:D25"/>
    <mergeCell ref="D26:D27"/>
    <mergeCell ref="D28:D29"/>
    <mergeCell ref="D30:D31"/>
    <mergeCell ref="D32:D33"/>
    <mergeCell ref="D34:D35"/>
    <mergeCell ref="D36:D37"/>
    <mergeCell ref="D38:D39"/>
    <mergeCell ref="N43:S43"/>
    <mergeCell ref="N24:N25"/>
    <mergeCell ref="N26:N27"/>
    <mergeCell ref="N28:N29"/>
    <mergeCell ref="N30:N31"/>
    <mergeCell ref="N32:N33"/>
    <mergeCell ref="N34:N35"/>
    <mergeCell ref="N36:N37"/>
  </mergeCells>
  <conditionalFormatting sqref="H40">
    <cfRule type="expression" priority="44" dxfId="27">
      <formula>$H$40&gt;0</formula>
    </cfRule>
  </conditionalFormatting>
  <conditionalFormatting sqref="AB19:AB20 AB24:AB26 AE21:AE23">
    <cfRule type="expression" priority="49" dxfId="16">
      <formula>$X$27="&lt; 5000"</formula>
    </cfRule>
  </conditionalFormatting>
  <conditionalFormatting sqref="AC19:AC20 AC24:AC26 AF21:AF23">
    <cfRule type="expression" priority="50" dxfId="16">
      <formula>$X$27="&gt; 5000"</formula>
    </cfRule>
  </conditionalFormatting>
  <conditionalFormatting sqref="A16">
    <cfRule type="cellIs" priority="36" dxfId="22" operator="equal">
      <formula>"NON"</formula>
    </cfRule>
    <cfRule type="cellIs" priority="37" dxfId="21" operator="equal">
      <formula>"OUI"</formula>
    </cfRule>
  </conditionalFormatting>
  <conditionalFormatting sqref="A18">
    <cfRule type="cellIs" priority="32" dxfId="22" operator="equal">
      <formula>"NON"</formula>
    </cfRule>
    <cfRule type="cellIs" priority="33" dxfId="21" operator="equal">
      <formula>"OUI"</formula>
    </cfRule>
  </conditionalFormatting>
  <conditionalFormatting sqref="B18:D18">
    <cfRule type="expression" priority="30" dxfId="18">
      <formula>$A$18="NON"</formula>
    </cfRule>
    <cfRule type="expression" priority="31" dxfId="17">
      <formula>$A$18="OUI"</formula>
    </cfRule>
  </conditionalFormatting>
  <conditionalFormatting sqref="B16:D16">
    <cfRule type="expression" priority="34" dxfId="18">
      <formula>$A$16="NON"</formula>
    </cfRule>
    <cfRule type="expression" priority="35" dxfId="17">
      <formula>$A$16="OUI"</formula>
    </cfRule>
  </conditionalFormatting>
  <conditionalFormatting sqref="Z2:Z6">
    <cfRule type="expression" priority="28" dxfId="16">
      <formula>$H$12="&lt; 5000"</formula>
    </cfRule>
  </conditionalFormatting>
  <conditionalFormatting sqref="N16 P16">
    <cfRule type="containsText" priority="25" dxfId="15" operator="containsText" text="par ma commission">
      <formula>NOT(ISERROR(SEARCH("par ma commission",N16)))</formula>
    </cfRule>
  </conditionalFormatting>
  <conditionalFormatting sqref="P21:Q21 P24:Q39 P22">
    <cfRule type="expression" priority="21" dxfId="4" stopIfTrue="1">
      <formula>$U$41=1</formula>
    </cfRule>
  </conditionalFormatting>
  <conditionalFormatting sqref="A46:D46">
    <cfRule type="expression" priority="20" dxfId="4">
      <formula>$V$14="OUI"</formula>
    </cfRule>
  </conditionalFormatting>
  <conditionalFormatting sqref="N16:N19">
    <cfRule type="expression" priority="4" dxfId="12">
      <formula>$A$16="OUI"</formula>
    </cfRule>
  </conditionalFormatting>
  <conditionalFormatting sqref="A47:D50">
    <cfRule type="expression" priority="62" dxfId="4" stopIfTrue="1">
      <formula>$Y$27=$V$5</formula>
    </cfRule>
  </conditionalFormatting>
  <conditionalFormatting sqref="B47:D47 A48:D50">
    <cfRule type="expression" priority="63" dxfId="4" stopIfTrue="1">
      <formula>$Y$27=$V$6</formula>
    </cfRule>
  </conditionalFormatting>
  <conditionalFormatting sqref="A48:D50">
    <cfRule type="expression" priority="65" dxfId="4" stopIfTrue="1">
      <formula>$Y$27=$V$7</formula>
    </cfRule>
  </conditionalFormatting>
  <conditionalFormatting sqref="A49:D50 B48:D48">
    <cfRule type="expression" priority="66" dxfId="4" stopIfTrue="1">
      <formula>$Y$27=$V$8</formula>
    </cfRule>
  </conditionalFormatting>
  <conditionalFormatting sqref="A49:D50">
    <cfRule type="expression" priority="68" dxfId="4" stopIfTrue="1">
      <formula>$Y$27=$V$9</formula>
    </cfRule>
  </conditionalFormatting>
  <conditionalFormatting sqref="A50:D50 B49:D49">
    <cfRule type="expression" priority="69" dxfId="4" stopIfTrue="1">
      <formula>$Y$27=$V$10</formula>
    </cfRule>
  </conditionalFormatting>
  <conditionalFormatting sqref="A50:D50">
    <cfRule type="expression" priority="71" dxfId="4" stopIfTrue="1">
      <formula>$Y$27=$V$11</formula>
    </cfRule>
  </conditionalFormatting>
  <conditionalFormatting sqref="B50:D50">
    <cfRule type="expression" priority="72" dxfId="4" stopIfTrue="1">
      <formula>$Y$27=$V$12</formula>
    </cfRule>
  </conditionalFormatting>
  <conditionalFormatting sqref="N11">
    <cfRule type="expression" priority="73" dxfId="1">
      <formula>$N$9=$U$18</formula>
    </cfRule>
    <cfRule type="expression" priority="74" dxfId="1">
      <formula>$N$9=$U$17</formula>
    </cfRule>
    <cfRule type="expression" priority="75" dxfId="1" stopIfTrue="1">
      <formula>$N$9=$U$22</formula>
    </cfRule>
  </conditionalFormatting>
  <conditionalFormatting sqref="B40">
    <cfRule type="expression" priority="1" dxfId="0">
      <formula>$Y$26&gt;0</formula>
    </cfRule>
  </conditionalFormatting>
  <dataValidations count="12" xWindow="516" yWindow="402">
    <dataValidation type="list" showInputMessage="1" showErrorMessage="1" sqref="F54">
      <formula1>#REF!</formula1>
    </dataValidation>
    <dataValidation type="list" allowBlank="1" showInputMessage="1" showErrorMessage="1" promptTitle="Choix du kilometrage annuel" prompt="Cliquer sur la flèche située à droite de la cellule colorée pour choisir à quelle catégorie appartiennent les km de cette note de frais._x000a_  &lt; 5000 km_x000a_  &gt; 5000 km" sqref="X27">
      <formula1>$Z$28:$Z$29</formula1>
    </dataValidation>
    <dataValidation type="list" allowBlank="1" showInputMessage="1" showErrorMessage="1" sqref="A16">
      <formula1>$V$3:$V$4</formula1>
    </dataValidation>
    <dataValidation type="list" allowBlank="1" showInputMessage="1" showErrorMessage="1" sqref="B38 B36 B24 B26 B28 B30 B32 B34">
      <formula1>$V$5:$V$13</formula1>
    </dataValidation>
    <dataValidation type="list" allowBlank="1" showInputMessage="1" showErrorMessage="1" sqref="K21">
      <formula1>$AB$3:$AB$6</formula1>
    </dataValidation>
    <dataValidation type="list" allowBlank="1" showInputMessage="1" showErrorMessage="1" sqref="L21">
      <formula1>$AB$9:$AB$11</formula1>
    </dataValidation>
    <dataValidation type="list" allowBlank="1" showInputMessage="1" showErrorMessage="1" sqref="M21">
      <formula1>$AB$13:$AB$15</formula1>
    </dataValidation>
    <dataValidation type="list" allowBlank="1" showInputMessage="1" showErrorMessage="1" sqref="S9">
      <formula1>$AC$20:$AC$22</formula1>
    </dataValidation>
    <dataValidation type="list" allowBlank="1" showInputMessage="1" showErrorMessage="1" sqref="N17">
      <formula1>$Y$1:$Y$11</formula1>
    </dataValidation>
    <dataValidation type="list" allowBlank="1" showInputMessage="1" showErrorMessage="1" sqref="N24:N39">
      <formula1>$Z$14:$Z$16</formula1>
    </dataValidation>
    <dataValidation type="list" allowBlank="1" showInputMessage="1" showErrorMessage="1" sqref="N11">
      <formula1>INDIRECT($N$9)</formula1>
    </dataValidation>
    <dataValidation type="list" allowBlank="1" showInputMessage="1" showErrorMessage="1" sqref="N9">
      <formula1>$U$14:$U$25</formula1>
    </dataValidation>
  </dataValidations>
  <hyperlinks>
    <hyperlink ref="V15" r:id="rId1" display="mailto:secretariat@badocc.org"/>
    <hyperlink ref="V17" r:id="rId2" display="mailto:arbitrage@badocc.org"/>
    <hyperlink ref="V18" r:id="rId3" display="mailto:formation@badocc.org"/>
    <hyperlink ref="V19" r:id="rId4" display="mailto:directeur.ligue@badocc.org"/>
    <hyperlink ref="V20" r:id="rId5" display="mailto:jeunes@badocc.org"/>
    <hyperlink ref="V21" r:id="rId6" display="mailto:secretariat@badocc.org"/>
    <hyperlink ref="V16" r:id="rId7" display="mailto:comptabilite@badocc.org"/>
    <hyperlink ref="V25" r:id="rId8" display="mailto:secretariat@badocc.org"/>
    <hyperlink ref="V24" r:id="rId9" display="mailto:secretariat@badocc.org"/>
    <hyperlink ref="V23" r:id="rId10" display="mailto:roxane.venuti@badocc.org"/>
    <hyperlink ref="V22" r:id="rId11" display="mailto:secretariat@badocc.org"/>
    <hyperlink ref="V27" r:id="rId12" display="mailto:arbitrage@badocc.org"/>
    <hyperlink ref="V28" r:id="rId13" display="mailto:tristan.aurand@badocc.org"/>
    <hyperlink ref="V29" r:id="rId14" display="secretariat@badocc.org"/>
    <hyperlink ref="V30" r:id="rId15" display="mailto:interclubs@badocc.org"/>
    <hyperlink ref="V31" r:id="rId16" display="secretariat@badocc.org"/>
    <hyperlink ref="V32" r:id="rId17" display="mailto:competitions@badocc.org"/>
    <hyperlink ref="V33" r:id="rId18" display="mailto:francois.durier@badocc.org"/>
    <hyperlink ref="V34" r:id="rId19" display="mailto:tristan.aurand@badocc.org"/>
    <hyperlink ref="V35" r:id="rId20" display="mailto:secretariat@badocc.org"/>
  </hyperlinks>
  <printOptions horizontalCentered="1" verticalCentered="1"/>
  <pageMargins left="0.11811023622047245" right="0.07874015748031496" top="0.03937007874015748" bottom="0.2362204724409449" header="0" footer="0"/>
  <pageSetup fitToHeight="1" fitToWidth="1" horizontalDpi="600" verticalDpi="600" orientation="landscape" paperSize="9" scale="82" r:id="rId22"/>
  <headerFooter alignWithMargins="0">
    <oddFooter>&amp;L
&amp;CLigue Occitanie de Badminton : 7 Rue André Citroën - 31130 BALMA&amp;R
Préparé le &amp;D</oddFooter>
  </headerFooter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FAH-NDF-2017</dc:title>
  <dc:subject/>
  <dc:creator>Clement TISSIER</dc:creator>
  <cp:keywords/>
  <dc:description/>
  <cp:lastModifiedBy>Clément TISSIER</cp:lastModifiedBy>
  <cp:lastPrinted>2023-10-01T15:21:34Z</cp:lastPrinted>
  <dcterms:created xsi:type="dcterms:W3CDTF">2008-10-23T16:40:04Z</dcterms:created>
  <dcterms:modified xsi:type="dcterms:W3CDTF">2023-10-05T13:22:52Z</dcterms:modified>
  <cp:category/>
  <cp:version/>
  <cp:contentType/>
  <cp:contentStatus/>
</cp:coreProperties>
</file>